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updateLinks="never"/>
  <mc:AlternateContent xmlns:mc="http://schemas.openxmlformats.org/markup-compatibility/2006">
    <mc:Choice Requires="x15">
      <x15ac:absPath xmlns:x15ac="http://schemas.microsoft.com/office/spreadsheetml/2010/11/ac" url="C:\Users\Bysiek\AppData\Local\Temp\ezdpuw\20230113121700598\"/>
    </mc:Choice>
  </mc:AlternateContent>
  <xr:revisionPtr revIDLastSave="0" documentId="13_ncr:1_{239DD7F4-7DB6-40BF-906E-69D5EC1F6685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Dział I" sheetId="1" r:id="rId1"/>
    <sheet name="Dział II" sheetId="2" r:id="rId2"/>
    <sheet name="Dział III A" sheetId="3" r:id="rId3"/>
    <sheet name="Dział IV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 s="1"/>
  <c r="I41" i="1"/>
  <c r="F23" i="2" l="1"/>
  <c r="F19" i="2"/>
  <c r="K72" i="1" l="1"/>
  <c r="K71" i="1"/>
  <c r="K69" i="1"/>
  <c r="K68" i="1"/>
  <c r="K67" i="1"/>
  <c r="K66" i="1"/>
  <c r="K64" i="1"/>
  <c r="K63" i="1"/>
  <c r="K62" i="1"/>
  <c r="K60" i="1" s="1"/>
  <c r="J62" i="1"/>
  <c r="J60" i="1" s="1"/>
  <c r="K61" i="1"/>
  <c r="K59" i="1"/>
  <c r="K58" i="1"/>
  <c r="K56" i="1"/>
  <c r="J55" i="1"/>
  <c r="J57" i="1" s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34" i="1"/>
  <c r="K33" i="1"/>
  <c r="K32" i="1"/>
  <c r="K31" i="1"/>
  <c r="K29" i="1" s="1"/>
  <c r="J31" i="1"/>
  <c r="J29" i="1" s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12" i="1"/>
  <c r="J11" i="1" s="1"/>
  <c r="K55" i="1" l="1"/>
  <c r="K57" i="1" s="1"/>
  <c r="K41" i="1" s="1"/>
  <c r="K40" i="1" s="1"/>
  <c r="K12" i="1"/>
  <c r="K11" i="1" s="1"/>
  <c r="K65" i="1" s="1"/>
  <c r="K70" i="1" s="1"/>
  <c r="K73" i="1" s="1"/>
  <c r="J65" i="1"/>
  <c r="J70" i="1" s="1"/>
  <c r="J73" i="1" s="1"/>
  <c r="G19" i="4"/>
  <c r="F23" i="3" l="1"/>
  <c r="F29" i="3"/>
  <c r="F28" i="3" l="1"/>
  <c r="F27" i="3"/>
  <c r="F26" i="3"/>
  <c r="F25" i="3"/>
  <c r="J24" i="3"/>
  <c r="J23" i="3" s="1"/>
  <c r="H24" i="3"/>
  <c r="H23" i="3" s="1"/>
  <c r="G24" i="3"/>
  <c r="G23" i="3" s="1"/>
  <c r="E24" i="3"/>
  <c r="I23" i="3"/>
  <c r="E23" i="3"/>
  <c r="F12" i="3"/>
  <c r="F13" i="3"/>
  <c r="F14" i="3"/>
  <c r="F11" i="3"/>
  <c r="G10" i="3"/>
  <c r="H10" i="3"/>
  <c r="J10" i="3"/>
  <c r="E10" i="3"/>
  <c r="G9" i="3"/>
  <c r="H9" i="3"/>
  <c r="I9" i="3"/>
  <c r="J9" i="3"/>
  <c r="E9" i="3"/>
  <c r="F32" i="2"/>
  <c r="F28" i="2"/>
  <c r="F7" i="2"/>
  <c r="F14" i="2" s="1"/>
  <c r="F24" i="3" l="1"/>
  <c r="F10" i="3"/>
  <c r="F9" i="3" s="1"/>
  <c r="H13" i="1"/>
  <c r="H12" i="1" s="1"/>
  <c r="I72" i="1"/>
  <c r="I71" i="1"/>
  <c r="I69" i="1"/>
  <c r="I68" i="1"/>
  <c r="I67" i="1"/>
  <c r="I66" i="1"/>
  <c r="I64" i="1"/>
  <c r="I62" i="1" s="1"/>
  <c r="I60" i="1" s="1"/>
  <c r="I63" i="1"/>
  <c r="H62" i="1"/>
  <c r="H60" i="1" s="1"/>
  <c r="I61" i="1"/>
  <c r="I59" i="1"/>
  <c r="I58" i="1"/>
  <c r="I56" i="1"/>
  <c r="H55" i="1"/>
  <c r="H57" i="1" s="1"/>
  <c r="H41" i="1" s="1"/>
  <c r="H40" i="1" s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4" i="1"/>
  <c r="I33" i="1"/>
  <c r="I31" i="1" s="1"/>
  <c r="I29" i="1" s="1"/>
  <c r="I32" i="1"/>
  <c r="H31" i="1"/>
  <c r="H29" i="1" s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55" i="1" l="1"/>
  <c r="I57" i="1" s="1"/>
  <c r="I40" i="1" s="1"/>
  <c r="I13" i="1"/>
  <c r="I12" i="1"/>
  <c r="I11" i="1" s="1"/>
  <c r="H11" i="1"/>
  <c r="H65" i="1" s="1"/>
  <c r="H70" i="1" s="1"/>
  <c r="H73" i="1" s="1"/>
  <c r="F33" i="1"/>
  <c r="I65" i="1" l="1"/>
  <c r="I70" i="1" s="1"/>
  <c r="I73" i="1" s="1"/>
  <c r="G72" i="1"/>
  <c r="G71" i="1"/>
  <c r="G69" i="1"/>
  <c r="G68" i="1"/>
  <c r="G67" i="1"/>
  <c r="G66" i="1"/>
  <c r="G64" i="1"/>
  <c r="G63" i="1"/>
  <c r="G61" i="1"/>
  <c r="G59" i="1"/>
  <c r="G58" i="1"/>
  <c r="G56" i="1"/>
  <c r="G43" i="1"/>
  <c r="G44" i="1"/>
  <c r="G45" i="1"/>
  <c r="G46" i="1"/>
  <c r="G47" i="1"/>
  <c r="G48" i="1"/>
  <c r="G49" i="1"/>
  <c r="G50" i="1"/>
  <c r="G51" i="1"/>
  <c r="G52" i="1"/>
  <c r="G53" i="1"/>
  <c r="G54" i="1"/>
  <c r="G42" i="1"/>
  <c r="F55" i="1"/>
  <c r="F57" i="1" s="1"/>
  <c r="F41" i="1" s="1"/>
  <c r="F62" i="1"/>
  <c r="F60" i="1" s="1"/>
  <c r="E73" i="1"/>
  <c r="E70" i="1"/>
  <c r="E65" i="1"/>
  <c r="E62" i="1"/>
  <c r="E60" i="1"/>
  <c r="E57" i="1"/>
  <c r="E55" i="1"/>
  <c r="E41" i="1"/>
  <c r="G33" i="1"/>
  <c r="G34" i="1"/>
  <c r="G32" i="1"/>
  <c r="G30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3" i="1"/>
  <c r="F12" i="1"/>
  <c r="F31" i="1"/>
  <c r="F29" i="1" s="1"/>
  <c r="E31" i="1"/>
  <c r="E29" i="1" s="1"/>
  <c r="E12" i="1"/>
  <c r="F40" i="1" l="1"/>
  <c r="G62" i="1"/>
  <c r="G60" i="1" s="1"/>
  <c r="G55" i="1"/>
  <c r="G57" i="1" s="1"/>
  <c r="G41" i="1" s="1"/>
  <c r="E40" i="1"/>
  <c r="G31" i="1"/>
  <c r="G29" i="1" s="1"/>
  <c r="G12" i="1"/>
  <c r="F11" i="1"/>
  <c r="E11" i="1"/>
  <c r="F65" i="1" l="1"/>
  <c r="F70" i="1" s="1"/>
  <c r="F73" i="1" s="1"/>
  <c r="G40" i="1"/>
  <c r="G11" i="1"/>
  <c r="G65" i="1" l="1"/>
  <c r="G70" i="1" s="1"/>
  <c r="G73" i="1" s="1"/>
  <c r="A1" i="4"/>
  <c r="A1" i="3"/>
  <c r="A1" i="2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D40" i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</calcChain>
</file>

<file path=xl/sharedStrings.xml><?xml version="1.0" encoding="utf-8"?>
<sst xmlns="http://schemas.openxmlformats.org/spreadsheetml/2006/main" count="300" uniqueCount="177">
  <si>
    <t>nazwa uczelni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</si>
  <si>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</si>
  <si>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</si>
  <si>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</si>
  <si>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</si>
  <si>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</si>
  <si>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</si>
  <si>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</si>
  <si>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</si>
  <si>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</si>
  <si>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</si>
  <si>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</si>
  <si>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</si>
  <si>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</si>
  <si>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</si>
  <si>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</si>
  <si>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</si>
  <si>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</si>
  <si>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</si>
  <si>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</si>
  <si>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</si>
  <si>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</si>
  <si>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</si>
  <si>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</si>
  <si>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</si>
  <si>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</si>
  <si>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</si>
  <si>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</si>
  <si>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</si>
  <si>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</si>
  <si>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</si>
  <si>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</si>
  <si>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</si>
  <si>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</si>
  <si>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</si>
  <si>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</si>
  <si>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</si>
  <si>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</si>
  <si>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</si>
  <si>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</si>
  <si>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</si>
  <si>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</si>
  <si>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</si>
  <si>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</si>
  <si>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</si>
  <si>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</si>
  <si>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</si>
  <si>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</si>
  <si>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</si>
  <si>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</si>
  <si>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</si>
  <si>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</si>
  <si>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</si>
  <si>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</si>
  <si>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</si>
  <si>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</si>
  <si>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</si>
  <si>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</si>
  <si>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</si>
  <si>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</si>
  <si>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</si>
  <si>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</si>
  <si>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</si>
  <si>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</si>
  <si>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</si>
  <si>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</si>
  <si>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</si>
  <si>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</si>
  <si>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</si>
  <si>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</si>
  <si>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</si>
  <si>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</si>
  <si>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</si>
  <si>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</si>
  <si>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</si>
  <si>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</si>
  <si>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</si>
  <si>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</si>
  <si>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</si>
  <si>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</si>
  <si>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</si>
  <si>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</si>
  <si>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</si>
  <si>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</si>
  <si>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</si>
  <si>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</si>
  <si>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</si>
  <si>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</si>
  <si>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</si>
  <si>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</si>
  <si>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</si>
  <si>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</si>
  <si>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</si>
  <si>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</si>
  <si>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</si>
  <si>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</si>
  <si>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t>Fundusz 
stypendialny</t>
  </si>
  <si>
    <t>w tym odpis w ciężar kosztów działalności podstawowej ze środków subwencji</t>
  </si>
  <si>
    <t>Zakładowy fundusz świadczeń socjalnych</t>
  </si>
  <si>
    <t>Własny fundusz 
na stypendia</t>
  </si>
  <si>
    <t>w tym odpis w ciężar kosztów działalności w zakresie kształcenia 
i działalności naukowej</t>
  </si>
  <si>
    <t>Fundusz wsparcia osób niepełnosprawnych</t>
  </si>
  <si>
    <t xml:space="preserve">stan funduszu na początek roku </t>
  </si>
  <si>
    <t>zwiększenie ogółem</t>
  </si>
  <si>
    <t>zmniejszenie ogółem</t>
  </si>
  <si>
    <t xml:space="preserve">Dział III. Zatrudnienie i wynagrodzenia w grupach stanowisk </t>
  </si>
  <si>
    <t>Zatrudnienie</t>
  </si>
  <si>
    <t>Wynagrodzenia wynikające ze stosunku pracy 
(4+7)</t>
  </si>
  <si>
    <t>osobowe</t>
  </si>
  <si>
    <t>dodatkowe wynagrodzenie roczne</t>
  </si>
  <si>
    <t>dodatek 
za staż pracy</t>
  </si>
  <si>
    <t>nagrody rektora</t>
  </si>
  <si>
    <t xml:space="preserve"> Razem </t>
  </si>
  <si>
    <t>Nauczyciele akademiccy</t>
  </si>
  <si>
    <t>z tego 
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</si>
  <si>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</si>
  <si>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</si>
  <si>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</si>
  <si>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</si>
  <si>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</si>
  <si>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</si>
  <si>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</si>
  <si>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</si>
  <si>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</si>
  <si>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</si>
  <si>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</si>
  <si>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</si>
  <si>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</si>
  <si>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</si>
  <si>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</si>
  <si>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</si>
  <si>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</si>
  <si>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</si>
  <si>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</si>
  <si>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</si>
  <si>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</si>
  <si>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</si>
  <si>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</si>
  <si>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</si>
  <si>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</si>
  <si>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</si>
  <si>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</si>
  <si>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</si>
  <si>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</si>
  <si>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</si>
  <si>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</si>
  <si>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</si>
  <si>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</si>
  <si>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</si>
  <si>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16-20,  a także otrzymanych nieodpłatnie</t>
  </si>
  <si>
    <r>
      <t>stan funduszu na koniec okresu sprawozdawczego</t>
    </r>
    <r>
      <rPr>
        <sz val="12"/>
        <rFont val="Times New Roman"/>
        <family val="1"/>
        <charset val="238"/>
      </rPr>
      <t/>
    </r>
  </si>
  <si>
    <t>stan funduszu na koniec okresu sprawozdawczego</t>
  </si>
  <si>
    <t>03.1</t>
  </si>
  <si>
    <t>w tym środki subwencji inwestycyjnej przeznaczone na działalność bieżącą</t>
  </si>
  <si>
    <t>Plan na 2022 rok</t>
  </si>
  <si>
    <t>Nakłady na rzeczowe aktywa trwałe i wartości niematerialne i prawne podlegające jednorazowym odpisom amortyzacyjnym</t>
  </si>
  <si>
    <t>23</t>
  </si>
  <si>
    <t>24</t>
  </si>
  <si>
    <t>z wiersza 14</t>
  </si>
  <si>
    <t xml:space="preserve">Nakłady na rzeczowe aktywa trwałe i wartości niematerialne i prawne sfinansowane lub dofinasowane z subwencji inwestycyjnej  
</t>
  </si>
  <si>
    <t>Akademia Sztuk Teatralnych im. Stanisława Wyspiańskiego w Krakowie</t>
  </si>
  <si>
    <t>korekta nr 1</t>
  </si>
  <si>
    <t>Plan na 2022 rok po korekcie nr 1</t>
  </si>
  <si>
    <t>Plan na 2022 rok - korekta 1</t>
  </si>
  <si>
    <t>Bożena Bysiek</t>
  </si>
  <si>
    <t>Sporządziła:</t>
  </si>
  <si>
    <t>prof. dr hab. Dorota Segda</t>
  </si>
  <si>
    <t>Rektor AST w Krakowie</t>
  </si>
  <si>
    <t>Przedstawiony do zaopiniowania Radzie Uczelni i akceptacji dla Senatu</t>
  </si>
  <si>
    <t>korekta nr 2</t>
  </si>
  <si>
    <t>Plan na 2022 rok po korekcie nr 2</t>
  </si>
  <si>
    <t>korekta nr 3</t>
  </si>
  <si>
    <t>Plan na 2022 rok - korekta 3</t>
  </si>
  <si>
    <t>Plan na 2022 rok - korekta 3 - bez zmian w stosunku do korekty 2</t>
  </si>
  <si>
    <t>Plan rzeczowo-finansowy na 2022 r. - Korekta nr 3</t>
  </si>
  <si>
    <t>Plan na 2022 rok po korekcie nr 3</t>
  </si>
  <si>
    <t>Kraków, dnia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</si>
</sst>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59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</font>
    <font>
      <i/>
      <sz val="9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double">
        <color indexed="1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22" fillId="5" borderId="79" applyNumberFormat="0" applyAlignment="0" applyProtection="0"/>
    <xf numFmtId="0" fontId="23" fillId="5" borderId="80" applyNumberFormat="0" applyAlignment="0" applyProtection="0"/>
    <xf numFmtId="0" fontId="24" fillId="0" borderId="81" applyNumberFormat="0" applyFill="0" applyAlignment="0" applyProtection="0"/>
    <xf numFmtId="0" fontId="25" fillId="0" borderId="82" applyNumberFormat="0" applyFill="0" applyAlignment="0" applyProtection="0"/>
    <xf numFmtId="0" fontId="26" fillId="0" borderId="83" applyNumberFormat="0" applyFill="0" applyAlignment="0" applyProtection="0"/>
    <xf numFmtId="0" fontId="27" fillId="0" borderId="8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/>
    <xf numFmtId="0" fontId="17" fillId="0" borderId="0"/>
  </cellStyleXfs>
  <cellXfs count="308">
    <xf numFmtId="0" fontId="0" fillId="0" borderId="0" xfId="0"/>
    <xf numFmtId="0" fontId="1" fillId="0" borderId="0" xfId="1" applyAlignment="1" applyProtection="1">
      <alignment horizontal="center"/>
    </xf>
    <xf numFmtId="0" fontId="5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left" vertical="center"/>
    </xf>
    <xf numFmtId="0" fontId="1" fillId="0" borderId="0" xfId="1" applyAlignment="1" applyProtection="1">
      <alignment wrapText="1"/>
    </xf>
    <xf numFmtId="0" fontId="8" fillId="0" borderId="8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7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ont="1" applyProtection="1">
      <protection locked="0"/>
    </xf>
    <xf numFmtId="0" fontId="9" fillId="0" borderId="18" xfId="1" applyFont="1" applyBorder="1" applyAlignment="1" applyProtection="1">
      <alignment horizontal="center" vertical="center"/>
    </xf>
    <xf numFmtId="0" fontId="8" fillId="0" borderId="37" xfId="1" quotePrefix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vertical="center"/>
      <protection locked="0"/>
    </xf>
    <xf numFmtId="164" fontId="14" fillId="0" borderId="7" xfId="1" applyNumberFormat="1" applyFont="1" applyFill="1" applyBorder="1" applyAlignment="1" applyProtection="1">
      <alignment vertical="center"/>
      <protection locked="0"/>
    </xf>
    <xf numFmtId="164" fontId="14" fillId="2" borderId="7" xfId="1" applyNumberFormat="1" applyFont="1" applyFill="1" applyBorder="1" applyAlignment="1" applyProtection="1">
      <alignment vertical="center"/>
      <protection locked="0"/>
    </xf>
    <xf numFmtId="0" fontId="8" fillId="0" borderId="27" xfId="1" quotePrefix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right" vertical="center" wrapText="1"/>
    </xf>
    <xf numFmtId="0" fontId="8" fillId="0" borderId="37" xfId="1" applyFont="1" applyFill="1" applyBorder="1" applyAlignment="1" applyProtection="1">
      <alignment horizontal="center" vertical="center" wrapText="1"/>
    </xf>
    <xf numFmtId="164" fontId="6" fillId="0" borderId="18" xfId="1" applyNumberFormat="1" applyFont="1" applyFill="1" applyBorder="1" applyAlignment="1" applyProtection="1">
      <alignment horizontal="right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164" fontId="6" fillId="0" borderId="42" xfId="1" applyNumberFormat="1" applyFont="1" applyFill="1" applyBorder="1" applyAlignment="1" applyProtection="1">
      <alignment vertical="center" wrapText="1"/>
      <protection locked="0"/>
    </xf>
    <xf numFmtId="164" fontId="14" fillId="0" borderId="42" xfId="1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wrapText="1"/>
      <protection locked="0"/>
    </xf>
    <xf numFmtId="0" fontId="1" fillId="0" borderId="0" xfId="2" applyAlignment="1" applyProtection="1">
      <alignment horizontal="left" vertical="center"/>
    </xf>
    <xf numFmtId="0" fontId="1" fillId="0" borderId="0" xfId="2" applyProtection="1"/>
    <xf numFmtId="0" fontId="8" fillId="0" borderId="0" xfId="2" applyFont="1" applyAlignment="1" applyProtection="1">
      <alignment vertical="center"/>
    </xf>
    <xf numFmtId="0" fontId="8" fillId="0" borderId="23" xfId="2" applyFont="1" applyBorder="1" applyAlignment="1" applyProtection="1">
      <alignment horizontal="center" vertical="center" wrapText="1"/>
    </xf>
    <xf numFmtId="0" fontId="8" fillId="0" borderId="62" xfId="2" applyFont="1" applyBorder="1" applyAlignment="1" applyProtection="1">
      <alignment horizontal="center" vertical="center"/>
    </xf>
    <xf numFmtId="0" fontId="8" fillId="0" borderId="62" xfId="2" applyFont="1" applyBorder="1" applyAlignment="1" applyProtection="1">
      <alignment horizontal="center" vertical="center" wrapText="1"/>
    </xf>
    <xf numFmtId="0" fontId="8" fillId="0" borderId="63" xfId="2" applyFont="1" applyBorder="1" applyAlignment="1" applyProtection="1">
      <alignment horizontal="center" vertical="center" wrapText="1"/>
    </xf>
    <xf numFmtId="0" fontId="8" fillId="0" borderId="57" xfId="2" applyFont="1" applyBorder="1" applyAlignment="1" applyProtection="1">
      <alignment horizontal="center" vertical="center" wrapText="1"/>
    </xf>
    <xf numFmtId="0" fontId="8" fillId="0" borderId="23" xfId="2" quotePrefix="1" applyFont="1" applyBorder="1" applyAlignment="1" applyProtection="1">
      <alignment horizontal="center" vertical="center" wrapText="1"/>
    </xf>
    <xf numFmtId="164" fontId="3" fillId="0" borderId="23" xfId="2" applyNumberFormat="1" applyFont="1" applyFill="1" applyBorder="1" applyAlignment="1" applyProtection="1">
      <alignment horizontal="right" vertical="center"/>
    </xf>
    <xf numFmtId="164" fontId="3" fillId="0" borderId="23" xfId="2" applyNumberFormat="1" applyFont="1" applyFill="1" applyBorder="1" applyAlignment="1" applyProtection="1">
      <alignment horizontal="right" vertical="center" wrapText="1"/>
    </xf>
    <xf numFmtId="164" fontId="3" fillId="0" borderId="65" xfId="2" applyNumberFormat="1" applyFont="1" applyFill="1" applyBorder="1" applyAlignment="1" applyProtection="1">
      <alignment horizontal="right" vertical="center" wrapText="1"/>
    </xf>
    <xf numFmtId="0" fontId="8" fillId="0" borderId="23" xfId="2" applyFont="1" applyBorder="1" applyAlignment="1" applyProtection="1">
      <alignment horizontal="left" vertical="center" wrapText="1"/>
    </xf>
    <xf numFmtId="164" fontId="14" fillId="0" borderId="23" xfId="2" applyNumberFormat="1" applyFont="1" applyFill="1" applyBorder="1" applyAlignment="1" applyProtection="1">
      <alignment horizontal="right" vertical="center" wrapTex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/>
    </xf>
    <xf numFmtId="164" fontId="14" fillId="0" borderId="66" xfId="2" applyNumberFormat="1" applyFont="1" applyFill="1" applyBorder="1" applyAlignment="1" applyProtection="1">
      <alignment horizontal="right" vertical="center" wrapText="1"/>
    </xf>
    <xf numFmtId="164" fontId="14" fillId="0" borderId="65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68" xfId="2" quotePrefix="1" applyFont="1" applyBorder="1" applyAlignment="1" applyProtection="1">
      <alignment horizontal="center" vertical="center" wrapText="1"/>
    </xf>
    <xf numFmtId="164" fontId="6" fillId="0" borderId="68" xfId="2" applyNumberFormat="1" applyFont="1" applyFill="1" applyBorder="1" applyAlignment="1" applyProtection="1">
      <alignment horizontal="right" vertical="center"/>
      <protection locked="0"/>
    </xf>
    <xf numFmtId="164" fontId="3" fillId="0" borderId="68" xfId="2" applyNumberFormat="1" applyFont="1" applyFill="1" applyBorder="1" applyAlignment="1" applyProtection="1">
      <alignment horizontal="right" vertical="center" wrapText="1"/>
    </xf>
    <xf numFmtId="164" fontId="6" fillId="0" borderId="68" xfId="2" applyNumberFormat="1" applyFont="1" applyFill="1" applyBorder="1" applyAlignment="1" applyProtection="1">
      <alignment horizontal="right" vertical="center" wrapText="1"/>
      <protection locked="0"/>
    </xf>
    <xf numFmtId="164" fontId="14" fillId="0" borderId="68" xfId="2" applyNumberFormat="1" applyFont="1" applyFill="1" applyBorder="1" applyAlignment="1" applyProtection="1">
      <alignment horizontal="right" vertical="center" wrapText="1"/>
      <protection locked="0"/>
    </xf>
    <xf numFmtId="164" fontId="14" fillId="0" borderId="69" xfId="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2" applyFont="1" applyProtection="1"/>
    <xf numFmtId="0" fontId="14" fillId="0" borderId="0" xfId="2" quotePrefix="1" applyFont="1" applyProtection="1"/>
    <xf numFmtId="0" fontId="19" fillId="0" borderId="0" xfId="0" applyFont="1" applyAlignment="1" applyProtection="1">
      <alignment vertical="center"/>
      <protection locked="0"/>
    </xf>
    <xf numFmtId="0" fontId="14" fillId="0" borderId="0" xfId="2" quotePrefix="1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 vertical="center" wrapText="1"/>
    </xf>
    <xf numFmtId="0" fontId="1" fillId="0" borderId="0" xfId="2" applyAlignment="1" applyProtection="1">
      <alignment wrapText="1"/>
    </xf>
    <xf numFmtId="0" fontId="1" fillId="0" borderId="0" xfId="2" applyAlignment="1" applyProtection="1">
      <alignment horizontal="center"/>
    </xf>
    <xf numFmtId="0" fontId="1" fillId="0" borderId="0" xfId="2" applyAlignment="1" applyProtection="1"/>
    <xf numFmtId="0" fontId="7" fillId="0" borderId="0" xfId="2" applyFont="1" applyAlignment="1" applyProtection="1">
      <alignment horizontal="left" vertical="center" wrapText="1"/>
    </xf>
    <xf numFmtId="0" fontId="9" fillId="0" borderId="23" xfId="2" applyFont="1" applyBorder="1" applyAlignment="1" applyProtection="1">
      <alignment horizontal="center" vertical="top" wrapText="1"/>
    </xf>
    <xf numFmtId="0" fontId="9" fillId="0" borderId="65" xfId="2" applyFont="1" applyBorder="1" applyAlignment="1" applyProtection="1">
      <alignment horizontal="center" vertical="top" wrapText="1"/>
    </xf>
    <xf numFmtId="3" fontId="3" fillId="0" borderId="65" xfId="2" applyNumberFormat="1" applyFont="1" applyFill="1" applyBorder="1" applyAlignment="1" applyProtection="1">
      <alignment horizontal="right" vertical="center" wrapText="1"/>
    </xf>
    <xf numFmtId="3" fontId="14" fillId="0" borderId="65" xfId="2" applyNumberFormat="1" applyFont="1" applyBorder="1" applyAlignment="1" applyProtection="1">
      <alignment vertical="center"/>
      <protection locked="0"/>
    </xf>
    <xf numFmtId="0" fontId="8" fillId="0" borderId="8" xfId="2" applyFont="1" applyBorder="1" applyAlignment="1" applyProtection="1">
      <alignment vertical="center" wrapText="1"/>
    </xf>
    <xf numFmtId="0" fontId="8" fillId="0" borderId="75" xfId="2" applyFont="1" applyBorder="1" applyAlignment="1" applyProtection="1">
      <alignment horizontal="left" vertical="center" wrapText="1"/>
    </xf>
    <xf numFmtId="0" fontId="8" fillId="0" borderId="23" xfId="2" applyFont="1" applyFill="1" applyBorder="1" applyAlignment="1" applyProtection="1">
      <alignment horizontal="center" vertical="center" wrapText="1"/>
    </xf>
    <xf numFmtId="164" fontId="14" fillId="0" borderId="65" xfId="2" applyNumberFormat="1" applyFont="1" applyFill="1" applyBorder="1" applyAlignment="1" applyProtection="1">
      <alignment vertical="center"/>
      <protection locked="0"/>
    </xf>
    <xf numFmtId="0" fontId="8" fillId="0" borderId="63" xfId="2" applyFont="1" applyFill="1" applyBorder="1" applyAlignment="1" applyProtection="1">
      <alignment horizontal="center" vertical="center" wrapText="1"/>
    </xf>
    <xf numFmtId="164" fontId="14" fillId="0" borderId="57" xfId="2" applyNumberFormat="1" applyFont="1" applyFill="1" applyBorder="1" applyAlignment="1" applyProtection="1">
      <alignment vertical="center"/>
      <protection locked="0"/>
    </xf>
    <xf numFmtId="0" fontId="8" fillId="0" borderId="61" xfId="2" applyFont="1" applyFill="1" applyBorder="1" applyAlignment="1" applyProtection="1">
      <alignment horizontal="center" vertical="center" wrapText="1"/>
    </xf>
    <xf numFmtId="0" fontId="8" fillId="0" borderId="53" xfId="2" applyFont="1" applyFill="1" applyBorder="1" applyAlignment="1" applyProtection="1">
      <alignment horizontal="center" vertical="center" wrapText="1"/>
    </xf>
    <xf numFmtId="164" fontId="14" fillId="0" borderId="69" xfId="2" applyNumberFormat="1" applyFont="1" applyFill="1" applyBorder="1" applyAlignment="1" applyProtection="1">
      <alignment vertical="center"/>
      <protection locked="0"/>
    </xf>
    <xf numFmtId="0" fontId="8" fillId="0" borderId="6" xfId="2" applyFont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8" fillId="0" borderId="8" xfId="2" applyFont="1" applyBorder="1" applyAlignment="1" applyProtection="1">
      <alignment horizontal="center" vertical="center" wrapText="1"/>
    </xf>
    <xf numFmtId="0" fontId="8" fillId="0" borderId="77" xfId="2" applyFont="1" applyBorder="1" applyAlignment="1" applyProtection="1">
      <alignment horizontal="center" vertical="center" wrapText="1"/>
    </xf>
    <xf numFmtId="0" fontId="8" fillId="0" borderId="78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7" fillId="3" borderId="32" xfId="2" applyFont="1" applyFill="1" applyBorder="1" applyAlignment="1" applyProtection="1">
      <alignment horizontal="center" vertical="center" wrapText="1"/>
    </xf>
    <xf numFmtId="0" fontId="7" fillId="3" borderId="23" xfId="2" applyFont="1" applyFill="1" applyBorder="1" applyAlignment="1" applyProtection="1">
      <alignment horizontal="center" vertical="center" wrapText="1"/>
    </xf>
    <xf numFmtId="0" fontId="7" fillId="3" borderId="37" xfId="2" applyFont="1" applyFill="1" applyBorder="1" applyAlignment="1" applyProtection="1">
      <alignment horizontal="center" vertical="center" wrapText="1"/>
    </xf>
    <xf numFmtId="0" fontId="7" fillId="3" borderId="40" xfId="2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35" fillId="0" borderId="0" xfId="0" applyFont="1"/>
    <xf numFmtId="164" fontId="0" fillId="0" borderId="0" xfId="0" applyNumberFormat="1"/>
    <xf numFmtId="0" fontId="36" fillId="0" borderId="7" xfId="1" applyFont="1" applyBorder="1" applyAlignment="1" applyProtection="1">
      <alignment horizontal="center" vertical="center"/>
    </xf>
    <xf numFmtId="0" fontId="37" fillId="0" borderId="0" xfId="0" applyFont="1"/>
    <xf numFmtId="0" fontId="39" fillId="0" borderId="0" xfId="1" applyFont="1" applyProtection="1"/>
    <xf numFmtId="0" fontId="8" fillId="0" borderId="0" xfId="1" applyFont="1" applyProtection="1"/>
    <xf numFmtId="0" fontId="40" fillId="0" borderId="0" xfId="0" applyFont="1"/>
    <xf numFmtId="0" fontId="7" fillId="0" borderId="0" xfId="1" applyFont="1" applyAlignment="1" applyProtection="1">
      <alignment horizontal="center"/>
    </xf>
    <xf numFmtId="164" fontId="16" fillId="0" borderId="7" xfId="1" quotePrefix="1" applyNumberFormat="1" applyFont="1" applyFill="1" applyBorder="1" applyAlignment="1" applyProtection="1">
      <alignment horizontal="right" vertical="center" wrapText="1"/>
    </xf>
    <xf numFmtId="164" fontId="9" fillId="0" borderId="7" xfId="1" applyNumberFormat="1" applyFont="1" applyFill="1" applyBorder="1" applyAlignment="1" applyProtection="1">
      <alignment horizontal="right" vertical="center"/>
    </xf>
    <xf numFmtId="164" fontId="9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7" xfId="1" applyNumberFormat="1" applyFont="1" applyFill="1" applyBorder="1" applyAlignment="1" applyProtection="1">
      <alignment horizontal="right" vertical="center"/>
      <protection locked="0"/>
    </xf>
    <xf numFmtId="164" fontId="9" fillId="0" borderId="7" xfId="1" applyNumberFormat="1" applyFont="1" applyFill="1" applyBorder="1" applyAlignment="1" applyProtection="1">
      <alignment horizontal="right" vertical="center" wrapText="1"/>
    </xf>
    <xf numFmtId="164" fontId="9" fillId="0" borderId="13" xfId="1" applyNumberFormat="1" applyFont="1" applyFill="1" applyBorder="1" applyAlignment="1" applyProtection="1">
      <alignment horizontal="right" vertical="center"/>
    </xf>
    <xf numFmtId="164" fontId="9" fillId="0" borderId="18" xfId="1" applyNumberFormat="1" applyFont="1" applyFill="1" applyBorder="1" applyAlignment="1" applyProtection="1">
      <alignment horizontal="right" vertical="center"/>
      <protection locked="0"/>
    </xf>
    <xf numFmtId="164" fontId="9" fillId="0" borderId="85" xfId="1" applyNumberFormat="1" applyFont="1" applyFill="1" applyBorder="1" applyAlignment="1" applyProtection="1">
      <alignment horizontal="right" vertical="center"/>
      <protection locked="0"/>
    </xf>
    <xf numFmtId="164" fontId="15" fillId="0" borderId="7" xfId="1" quotePrefix="1" applyNumberFormat="1" applyFont="1" applyFill="1" applyBorder="1" applyAlignment="1" applyProtection="1">
      <alignment horizontal="right" vertical="center" wrapText="1"/>
    </xf>
    <xf numFmtId="164" fontId="41" fillId="0" borderId="7" xfId="1" applyNumberFormat="1" applyFont="1" applyFill="1" applyBorder="1" applyAlignment="1" applyProtection="1">
      <alignment horizontal="right" vertical="center"/>
    </xf>
    <xf numFmtId="164" fontId="41" fillId="0" borderId="7" xfId="1" applyNumberFormat="1" applyFont="1" applyFill="1" applyBorder="1" applyAlignment="1" applyProtection="1">
      <alignment vertical="center"/>
      <protection locked="0"/>
    </xf>
    <xf numFmtId="164" fontId="41" fillId="0" borderId="7" xfId="1" applyNumberFormat="1" applyFont="1" applyFill="1" applyBorder="1" applyAlignment="1" applyProtection="1">
      <alignment vertical="center"/>
    </xf>
    <xf numFmtId="164" fontId="41" fillId="0" borderId="7" xfId="1" applyNumberFormat="1" applyFont="1" applyFill="1" applyBorder="1" applyAlignment="1" applyProtection="1">
      <alignment horizontal="right" vertical="center"/>
      <protection locked="0"/>
    </xf>
    <xf numFmtId="164" fontId="41" fillId="0" borderId="7" xfId="0" applyNumberFormat="1" applyFont="1" applyBorder="1" applyAlignment="1" applyProtection="1">
      <alignment horizontal="right"/>
      <protection locked="0"/>
    </xf>
    <xf numFmtId="164" fontId="41" fillId="0" borderId="7" xfId="1" applyNumberFormat="1" applyFont="1" applyFill="1" applyBorder="1" applyAlignment="1" applyProtection="1">
      <alignment vertical="center" wrapText="1"/>
    </xf>
    <xf numFmtId="164" fontId="15" fillId="0" borderId="7" xfId="1" applyNumberFormat="1" applyFont="1" applyFill="1" applyBorder="1" applyAlignment="1" applyProtection="1">
      <alignment vertical="center" wrapText="1"/>
    </xf>
    <xf numFmtId="164" fontId="15" fillId="0" borderId="18" xfId="1" applyNumberFormat="1" applyFont="1" applyFill="1" applyBorder="1" applyAlignment="1" applyProtection="1">
      <alignment vertical="center" wrapText="1"/>
    </xf>
    <xf numFmtId="0" fontId="16" fillId="3" borderId="3" xfId="2" applyFont="1" applyFill="1" applyBorder="1" applyAlignment="1" applyProtection="1">
      <alignment horizontal="center" vertical="center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42" fillId="0" borderId="8" xfId="1" quotePrefix="1" applyFont="1" applyFill="1" applyBorder="1" applyAlignment="1" applyProtection="1">
      <alignment horizontal="center" vertical="center" wrapText="1"/>
    </xf>
    <xf numFmtId="49" fontId="42" fillId="0" borderId="8" xfId="1" quotePrefix="1" applyNumberFormat="1" applyFont="1" applyFill="1" applyBorder="1" applyAlignment="1" applyProtection="1">
      <alignment horizontal="center" vertical="center" wrapText="1"/>
    </xf>
    <xf numFmtId="0" fontId="42" fillId="0" borderId="6" xfId="1" quotePrefix="1" applyFont="1" applyFill="1" applyBorder="1" applyAlignment="1" applyProtection="1">
      <alignment horizontal="center" vertical="center" wrapText="1"/>
    </xf>
    <xf numFmtId="0" fontId="42" fillId="0" borderId="12" xfId="1" quotePrefix="1" applyFont="1" applyFill="1" applyBorder="1" applyAlignment="1" applyProtection="1">
      <alignment horizontal="center" vertical="center" wrapText="1"/>
    </xf>
    <xf numFmtId="0" fontId="42" fillId="0" borderId="17" xfId="1" quotePrefix="1" applyFont="1" applyFill="1" applyBorder="1" applyAlignment="1" applyProtection="1">
      <alignment horizontal="center" vertical="center" wrapText="1"/>
    </xf>
    <xf numFmtId="0" fontId="42" fillId="0" borderId="8" xfId="1" applyFont="1" applyFill="1" applyBorder="1" applyAlignment="1" applyProtection="1">
      <alignment horizontal="center" vertical="center" wrapText="1"/>
    </xf>
    <xf numFmtId="0" fontId="42" fillId="0" borderId="17" xfId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0" fillId="0" borderId="0" xfId="0"/>
    <xf numFmtId="0" fontId="7" fillId="3" borderId="56" xfId="2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wrapText="1"/>
    </xf>
    <xf numFmtId="164" fontId="3" fillId="0" borderId="65" xfId="2" applyNumberFormat="1" applyFont="1" applyFill="1" applyBorder="1" applyAlignment="1" applyProtection="1">
      <alignment horizontal="right" vertical="center"/>
    </xf>
    <xf numFmtId="164" fontId="8" fillId="0" borderId="0" xfId="2" applyNumberFormat="1" applyFont="1" applyAlignment="1" applyProtection="1">
      <alignment vertical="center"/>
    </xf>
    <xf numFmtId="164" fontId="6" fillId="0" borderId="42" xfId="1" applyNumberFormat="1" applyFont="1" applyFill="1" applyBorder="1" applyAlignment="1" applyProtection="1">
      <alignment vertical="center"/>
      <protection locked="0"/>
    </xf>
    <xf numFmtId="164" fontId="14" fillId="0" borderId="7" xfId="1" applyNumberFormat="1" applyFont="1" applyFill="1" applyBorder="1" applyAlignment="1" applyProtection="1">
      <alignment vertical="center"/>
    </xf>
    <xf numFmtId="4" fontId="0" fillId="0" borderId="0" xfId="0" applyNumberFormat="1"/>
    <xf numFmtId="164" fontId="6" fillId="3" borderId="40" xfId="1" applyNumberFormat="1" applyFont="1" applyFill="1" applyBorder="1" applyAlignment="1" applyProtection="1">
      <alignment vertical="center"/>
      <protection locked="0"/>
    </xf>
    <xf numFmtId="164" fontId="44" fillId="3" borderId="7" xfId="1" applyNumberFormat="1" applyFont="1" applyFill="1" applyBorder="1" applyAlignment="1" applyProtection="1">
      <alignment vertical="center"/>
      <protection locked="0"/>
    </xf>
    <xf numFmtId="164" fontId="6" fillId="3" borderId="18" xfId="1" applyNumberFormat="1" applyFont="1" applyFill="1" applyBorder="1" applyAlignment="1" applyProtection="1">
      <alignment horizontal="righ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5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5" fillId="0" borderId="29" xfId="1" applyFont="1" applyFill="1" applyBorder="1" applyAlignment="1" applyProtection="1">
      <alignment vertical="center" wrapText="1"/>
    </xf>
    <xf numFmtId="0" fontId="5" fillId="0" borderId="30" xfId="1" applyFont="1" applyFill="1" applyBorder="1" applyAlignment="1" applyProtection="1">
      <alignment vertical="center" wrapText="1"/>
    </xf>
    <xf numFmtId="0" fontId="5" fillId="0" borderId="16" xfId="1" applyFont="1" applyFill="1" applyBorder="1" applyAlignment="1" applyProtection="1">
      <alignment vertical="center" wrapText="1"/>
    </xf>
    <xf numFmtId="0" fontId="5" fillId="0" borderId="4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8" fillId="0" borderId="4" xfId="1" applyFont="1" applyFill="1" applyBorder="1" applyAlignment="1" applyProtection="1">
      <alignment horizontal="left" vertical="center" wrapText="1" inden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7" fillId="0" borderId="4" xfId="1" applyFont="1" applyFill="1" applyBorder="1" applyAlignment="1" applyProtection="1">
      <alignment horizontal="left" vertical="center" wrapText="1" indent="2"/>
    </xf>
    <xf numFmtId="0" fontId="7" fillId="0" borderId="5" xfId="1" applyFont="1" applyFill="1" applyBorder="1" applyAlignment="1" applyProtection="1">
      <alignment horizontal="left" vertical="center" wrapText="1" indent="2"/>
    </xf>
    <xf numFmtId="0" fontId="7" fillId="0" borderId="6" xfId="1" applyFont="1" applyFill="1" applyBorder="1" applyAlignment="1" applyProtection="1">
      <alignment horizontal="left" vertical="center" wrapText="1" indent="2"/>
    </xf>
    <xf numFmtId="0" fontId="8" fillId="0" borderId="4" xfId="1" applyFont="1" applyFill="1" applyBorder="1" applyAlignment="1" applyProtection="1">
      <alignment vertical="center" wrapText="1"/>
    </xf>
    <xf numFmtId="0" fontId="8" fillId="0" borderId="5" xfId="1" applyFont="1" applyFill="1" applyBorder="1" applyAlignment="1" applyProtection="1">
      <alignment vertical="center" wrapText="1"/>
    </xf>
    <xf numFmtId="0" fontId="8" fillId="0" borderId="6" xfId="1" applyFont="1" applyFill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8" fillId="0" borderId="22" xfId="2" applyFont="1" applyFill="1" applyBorder="1" applyAlignment="1" applyProtection="1">
      <alignment horizontal="left" vertical="center" wrapText="1" indent="2"/>
    </xf>
    <xf numFmtId="0" fontId="8" fillId="0" borderId="23" xfId="2" applyFont="1" applyFill="1" applyBorder="1" applyAlignment="1" applyProtection="1">
      <alignment horizontal="left" vertical="center" wrapText="1" indent="2"/>
    </xf>
    <xf numFmtId="0" fontId="8" fillId="0" borderId="24" xfId="1" applyFont="1" applyFill="1" applyBorder="1" applyAlignment="1" applyProtection="1">
      <alignment vertical="center" wrapText="1"/>
    </xf>
    <xf numFmtId="0" fontId="8" fillId="0" borderId="25" xfId="1" applyFont="1" applyFill="1" applyBorder="1" applyAlignment="1" applyProtection="1">
      <alignment vertical="center" wrapText="1"/>
    </xf>
    <xf numFmtId="0" fontId="8" fillId="0" borderId="26" xfId="1" applyFont="1" applyFill="1" applyBorder="1" applyAlignment="1" applyProtection="1">
      <alignment vertical="center" wrapText="1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43" xfId="1" applyFont="1" applyFill="1" applyBorder="1" applyAlignment="1" applyProtection="1">
      <alignment horizontal="center" vertical="center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21" xfId="1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left" vertical="center" wrapText="1" indent="2"/>
    </xf>
    <xf numFmtId="0" fontId="8" fillId="0" borderId="5" xfId="0" applyFont="1" applyFill="1" applyBorder="1" applyAlignment="1" applyProtection="1">
      <alignment horizontal="left" vertical="center" wrapText="1" indent="2"/>
    </xf>
    <xf numFmtId="0" fontId="8" fillId="0" borderId="6" xfId="0" applyFont="1" applyFill="1" applyBorder="1" applyAlignment="1" applyProtection="1">
      <alignment horizontal="left" vertical="center" wrapText="1" indent="2"/>
    </xf>
    <xf numFmtId="0" fontId="7" fillId="0" borderId="0" xfId="1" applyFont="1" applyFill="1" applyBorder="1" applyAlignment="1" applyProtection="1">
      <alignment horizontal="left" wrapText="1"/>
    </xf>
    <xf numFmtId="0" fontId="16" fillId="3" borderId="1" xfId="1" applyFont="1" applyFill="1" applyBorder="1" applyAlignment="1" applyProtection="1">
      <alignment horizontal="center" vertical="center" wrapText="1"/>
    </xf>
    <xf numFmtId="0" fontId="16" fillId="3" borderId="2" xfId="1" applyFont="1" applyFill="1" applyBorder="1" applyAlignment="1" applyProtection="1">
      <alignment horizontal="center" vertical="center" wrapText="1"/>
    </xf>
    <xf numFmtId="0" fontId="36" fillId="0" borderId="4" xfId="1" applyFont="1" applyBorder="1" applyAlignment="1" applyProtection="1">
      <alignment horizontal="center" wrapText="1"/>
    </xf>
    <xf numFmtId="0" fontId="36" fillId="0" borderId="5" xfId="1" applyFont="1" applyBorder="1" applyAlignment="1" applyProtection="1">
      <alignment horizontal="center" wrapText="1"/>
    </xf>
    <xf numFmtId="0" fontId="36" fillId="0" borderId="6" xfId="1" applyFont="1" applyBorder="1" applyAlignment="1" applyProtection="1">
      <alignment horizont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8" fillId="0" borderId="5" xfId="1" applyFont="1" applyBorder="1" applyAlignment="1" applyProtection="1">
      <alignment horizontal="left" vertical="center" wrapText="1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 applyProtection="1">
      <alignment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8" fillId="0" borderId="12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2"/>
    </xf>
    <xf numFmtId="0" fontId="8" fillId="0" borderId="16" xfId="1" applyFont="1" applyFill="1" applyBorder="1" applyAlignment="1" applyProtection="1">
      <alignment horizontal="left" vertical="center" wrapText="1" indent="2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9" xfId="1" applyFont="1" applyFill="1" applyBorder="1" applyAlignment="1" applyProtection="1">
      <alignment horizontal="left" vertical="center" wrapText="1" indent="3"/>
    </xf>
    <xf numFmtId="0" fontId="8" fillId="0" borderId="8" xfId="1" applyFont="1" applyFill="1" applyBorder="1" applyAlignment="1" applyProtection="1">
      <alignment horizontal="left" vertical="center" wrapText="1" indent="3"/>
    </xf>
    <xf numFmtId="0" fontId="2" fillId="0" borderId="0" xfId="1" applyFont="1" applyAlignment="1" applyProtection="1">
      <alignment horizontal="left" wrapText="1"/>
    </xf>
    <xf numFmtId="0" fontId="1" fillId="0" borderId="0" xfId="1" applyAlignment="1" applyProtection="1">
      <alignment horizontal="left" vertical="center" wrapText="1"/>
    </xf>
    <xf numFmtId="0" fontId="3" fillId="0" borderId="0" xfId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21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0" fillId="0" borderId="0" xfId="0"/>
    <xf numFmtId="0" fontId="16" fillId="0" borderId="33" xfId="1" applyFont="1" applyFill="1" applyBorder="1" applyAlignment="1" applyProtection="1">
      <alignment horizontal="center" vertical="center" textRotation="90" wrapText="1"/>
    </xf>
    <xf numFmtId="0" fontId="16" fillId="0" borderId="9" xfId="1" applyFont="1" applyFill="1" applyBorder="1" applyAlignment="1" applyProtection="1">
      <alignment horizontal="center" vertical="center" textRotation="90" wrapText="1"/>
    </xf>
    <xf numFmtId="0" fontId="16" fillId="0" borderId="14" xfId="1" applyFont="1" applyFill="1" applyBorder="1" applyAlignment="1" applyProtection="1">
      <alignment horizontal="center" vertical="center" textRotation="90" wrapText="1"/>
    </xf>
    <xf numFmtId="0" fontId="7" fillId="0" borderId="37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8" fillId="0" borderId="21" xfId="1" applyFont="1" applyFill="1" applyBorder="1" applyAlignment="1" applyProtection="1">
      <alignment horizontal="left" vertical="center" wrapText="1" indent="2"/>
    </xf>
    <xf numFmtId="0" fontId="8" fillId="0" borderId="5" xfId="1" applyFont="1" applyFill="1" applyBorder="1" applyAlignment="1" applyProtection="1">
      <alignment horizontal="left" vertical="center" wrapText="1" indent="2"/>
    </xf>
    <xf numFmtId="0" fontId="8" fillId="0" borderId="6" xfId="1" applyFont="1" applyFill="1" applyBorder="1" applyAlignment="1" applyProtection="1">
      <alignment horizontal="left" vertical="center" wrapText="1" indent="2"/>
    </xf>
    <xf numFmtId="0" fontId="7" fillId="0" borderId="17" xfId="1" applyFont="1" applyFill="1" applyBorder="1" applyAlignment="1" applyProtection="1">
      <alignment vertical="center" wrapText="1"/>
    </xf>
    <xf numFmtId="0" fontId="16" fillId="0" borderId="43" xfId="1" applyFont="1" applyFill="1" applyBorder="1" applyAlignment="1" applyProtection="1">
      <alignment horizontal="center" vertical="center" textRotation="90" wrapText="1"/>
    </xf>
    <xf numFmtId="0" fontId="16" fillId="0" borderId="19" xfId="1" applyFont="1" applyFill="1" applyBorder="1" applyAlignment="1" applyProtection="1">
      <alignment horizontal="center" vertical="center" textRotation="90" wrapText="1"/>
    </xf>
    <xf numFmtId="0" fontId="7" fillId="0" borderId="28" xfId="1" applyFont="1" applyFill="1" applyBorder="1" applyAlignment="1" applyProtection="1">
      <alignment vertical="center" wrapText="1"/>
    </xf>
    <xf numFmtId="0" fontId="15" fillId="0" borderId="39" xfId="1" applyFont="1" applyFill="1" applyBorder="1" applyAlignment="1" applyProtection="1">
      <alignment horizontal="center" vertical="center" textRotation="90" wrapText="1"/>
    </xf>
    <xf numFmtId="0" fontId="1" fillId="0" borderId="20" xfId="1" applyFont="1" applyBorder="1" applyProtection="1"/>
    <xf numFmtId="0" fontId="1" fillId="0" borderId="41" xfId="1" applyFont="1" applyBorder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31" xfId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7" fillId="0" borderId="33" xfId="1" applyFont="1" applyFill="1" applyBorder="1" applyAlignment="1" applyProtection="1">
      <alignment horizontal="center" vertical="center" textRotation="90" wrapText="1"/>
    </xf>
    <xf numFmtId="0" fontId="7" fillId="0" borderId="9" xfId="1" applyFont="1" applyFill="1" applyBorder="1" applyAlignment="1" applyProtection="1">
      <alignment horizontal="center" vertical="center" textRotation="90" wrapText="1"/>
    </xf>
    <xf numFmtId="0" fontId="7" fillId="0" borderId="14" xfId="1" applyFont="1" applyFill="1" applyBorder="1" applyAlignment="1" applyProtection="1">
      <alignment horizontal="center" vertical="center" textRotation="90" wrapText="1"/>
    </xf>
    <xf numFmtId="0" fontId="7" fillId="0" borderId="34" xfId="1" applyFont="1" applyFill="1" applyBorder="1" applyAlignment="1" applyProtection="1">
      <alignment vertical="center" wrapText="1"/>
    </xf>
    <xf numFmtId="0" fontId="7" fillId="0" borderId="35" xfId="1" applyFont="1" applyFill="1" applyBorder="1" applyAlignment="1" applyProtection="1">
      <alignment vertical="center" wrapText="1"/>
    </xf>
    <xf numFmtId="0" fontId="7" fillId="0" borderId="36" xfId="1" applyFont="1" applyFill="1" applyBorder="1" applyAlignment="1" applyProtection="1">
      <alignment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38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5" fillId="4" borderId="51" xfId="2" applyFont="1" applyFill="1" applyBorder="1" applyAlignment="1" applyProtection="1">
      <alignment horizontal="center" vertical="center" wrapText="1"/>
    </xf>
    <xf numFmtId="0" fontId="5" fillId="4" borderId="52" xfId="2" applyFont="1" applyFill="1" applyBorder="1" applyAlignment="1" applyProtection="1">
      <alignment horizontal="center" vertical="center" wrapText="1"/>
    </xf>
    <xf numFmtId="0" fontId="5" fillId="4" borderId="64" xfId="2" applyFont="1" applyFill="1" applyBorder="1" applyAlignment="1" applyProtection="1">
      <alignment horizontal="center" vertical="center" wrapText="1"/>
    </xf>
    <xf numFmtId="0" fontId="7" fillId="0" borderId="22" xfId="2" applyFont="1" applyBorder="1" applyAlignment="1" applyProtection="1">
      <alignment horizontal="left" vertical="center" wrapText="1"/>
    </xf>
    <xf numFmtId="0" fontId="7" fillId="0" borderId="23" xfId="2" applyFont="1" applyBorder="1" applyAlignment="1" applyProtection="1">
      <alignment horizontal="left" vertical="center" wrapText="1"/>
    </xf>
    <xf numFmtId="0" fontId="0" fillId="0" borderId="22" xfId="2" applyFont="1" applyBorder="1" applyAlignment="1" applyProtection="1">
      <alignment horizontal="center" vertical="center"/>
    </xf>
    <xf numFmtId="0" fontId="17" fillId="0" borderId="22" xfId="2" applyFont="1" applyBorder="1" applyAlignment="1" applyProtection="1">
      <alignment horizontal="center" vertical="center"/>
    </xf>
    <xf numFmtId="0" fontId="17" fillId="0" borderId="67" xfId="2" applyFont="1" applyBorder="1" applyAlignment="1" applyProtection="1">
      <alignment horizontal="center" vertical="center"/>
    </xf>
    <xf numFmtId="0" fontId="8" fillId="0" borderId="23" xfId="2" applyFont="1" applyBorder="1" applyAlignment="1" applyProtection="1">
      <alignment horizontal="left" vertical="center" wrapText="1" indent="1"/>
    </xf>
    <xf numFmtId="0" fontId="7" fillId="0" borderId="68" xfId="2" applyFont="1" applyBorder="1" applyAlignment="1" applyProtection="1">
      <alignment horizontal="left" vertical="center" wrapText="1"/>
    </xf>
    <xf numFmtId="0" fontId="14" fillId="0" borderId="0" xfId="2" quotePrefix="1" applyFont="1" applyAlignment="1" applyProtection="1">
      <alignment horizontal="left" vertical="center" wrapText="1"/>
    </xf>
    <xf numFmtId="0" fontId="8" fillId="0" borderId="59" xfId="2" applyFont="1" applyBorder="1" applyAlignment="1" applyProtection="1">
      <alignment horizontal="center" vertical="center" wrapText="1"/>
    </xf>
    <xf numFmtId="0" fontId="8" fillId="0" borderId="60" xfId="2" applyFont="1" applyBorder="1" applyAlignment="1" applyProtection="1">
      <alignment horizontal="center" vertical="center" wrapText="1"/>
    </xf>
    <xf numFmtId="0" fontId="8" fillId="0" borderId="61" xfId="2" applyFont="1" applyBorder="1" applyAlignment="1" applyProtection="1">
      <alignment horizontal="center" vertical="center" wrapText="1"/>
    </xf>
    <xf numFmtId="0" fontId="7" fillId="3" borderId="44" xfId="2" applyFont="1" applyFill="1" applyBorder="1" applyAlignment="1" applyProtection="1">
      <alignment horizontal="center" vertical="center" wrapText="1"/>
    </xf>
    <xf numFmtId="0" fontId="7" fillId="3" borderId="45" xfId="2" applyFont="1" applyFill="1" applyBorder="1" applyAlignment="1" applyProtection="1">
      <alignment horizontal="center" vertical="center" wrapText="1"/>
    </xf>
    <xf numFmtId="0" fontId="7" fillId="3" borderId="46" xfId="2" applyFont="1" applyFill="1" applyBorder="1" applyAlignment="1" applyProtection="1">
      <alignment horizontal="center" vertical="center" wrapText="1"/>
    </xf>
    <xf numFmtId="0" fontId="7" fillId="3" borderId="51" xfId="2" applyFont="1" applyFill="1" applyBorder="1" applyAlignment="1" applyProtection="1">
      <alignment horizontal="center" vertical="center" wrapText="1"/>
    </xf>
    <xf numFmtId="0" fontId="7" fillId="3" borderId="52" xfId="2" applyFont="1" applyFill="1" applyBorder="1" applyAlignment="1" applyProtection="1">
      <alignment horizontal="center" vertical="center" wrapText="1"/>
    </xf>
    <xf numFmtId="0" fontId="7" fillId="3" borderId="53" xfId="2" applyFont="1" applyFill="1" applyBorder="1" applyAlignment="1" applyProtection="1">
      <alignment horizontal="center" vertical="center" wrapText="1"/>
    </xf>
    <xf numFmtId="0" fontId="7" fillId="3" borderId="47" xfId="2" applyFont="1" applyFill="1" applyBorder="1" applyAlignment="1" applyProtection="1">
      <alignment horizontal="center" vertical="center" wrapText="1"/>
    </xf>
    <xf numFmtId="0" fontId="7" fillId="3" borderId="54" xfId="2" applyFont="1" applyFill="1" applyBorder="1" applyAlignment="1" applyProtection="1">
      <alignment horizontal="center" vertical="center" wrapText="1"/>
    </xf>
    <xf numFmtId="0" fontId="7" fillId="3" borderId="48" xfId="2" applyFont="1" applyFill="1" applyBorder="1" applyAlignment="1" applyProtection="1">
      <alignment horizontal="center" vertical="center" wrapText="1"/>
    </xf>
    <xf numFmtId="0" fontId="7" fillId="3" borderId="55" xfId="2" applyFont="1" applyFill="1" applyBorder="1" applyAlignment="1" applyProtection="1">
      <alignment horizontal="center" vertical="center" wrapText="1"/>
    </xf>
    <xf numFmtId="0" fontId="7" fillId="3" borderId="49" xfId="2" applyFont="1" applyFill="1" applyBorder="1" applyAlignment="1" applyProtection="1">
      <alignment horizontal="left" vertical="center" wrapText="1"/>
    </xf>
    <xf numFmtId="0" fontId="7" fillId="3" borderId="50" xfId="2" applyFont="1" applyFill="1" applyBorder="1" applyAlignment="1" applyProtection="1">
      <alignment horizontal="left" vertical="center" wrapText="1"/>
    </xf>
    <xf numFmtId="0" fontId="7" fillId="3" borderId="56" xfId="2" applyFont="1" applyFill="1" applyBorder="1" applyAlignment="1" applyProtection="1">
      <alignment horizontal="center" vertical="center" wrapText="1"/>
    </xf>
    <xf numFmtId="0" fontId="7" fillId="3" borderId="57" xfId="2" applyFont="1" applyFill="1" applyBorder="1" applyAlignment="1" applyProtection="1">
      <alignment horizontal="center" vertical="center" wrapText="1"/>
    </xf>
    <xf numFmtId="0" fontId="7" fillId="3" borderId="58" xfId="2" applyFont="1" applyFill="1" applyBorder="1" applyAlignment="1" applyProtection="1">
      <alignment horizontal="center" vertical="center" wrapText="1"/>
    </xf>
    <xf numFmtId="49" fontId="5" fillId="0" borderId="0" xfId="2" applyNumberFormat="1" applyFont="1" applyBorder="1" applyAlignment="1" applyProtection="1">
      <alignment horizontal="left" vertical="center" wrapText="1"/>
    </xf>
    <xf numFmtId="0" fontId="8" fillId="0" borderId="52" xfId="2" applyFont="1" applyFill="1" applyBorder="1" applyAlignment="1" applyProtection="1">
      <alignment horizontal="left" vertical="center" wrapText="1"/>
    </xf>
    <xf numFmtId="0" fontId="8" fillId="0" borderId="53" xfId="2" applyFont="1" applyFill="1" applyBorder="1" applyAlignment="1" applyProtection="1">
      <alignment horizontal="left" vertical="center" wrapText="1"/>
    </xf>
    <xf numFmtId="0" fontId="8" fillId="0" borderId="52" xfId="2" applyFont="1" applyFill="1" applyBorder="1" applyAlignment="1" applyProtection="1">
      <alignment horizontal="left" vertical="center" wrapText="1" indent="2"/>
    </xf>
    <xf numFmtId="0" fontId="8" fillId="0" borderId="53" xfId="2" applyFont="1" applyFill="1" applyBorder="1" applyAlignment="1" applyProtection="1">
      <alignment horizontal="left" vertical="center" wrapText="1" indent="2"/>
    </xf>
    <xf numFmtId="0" fontId="8" fillId="0" borderId="8" xfId="2" applyFont="1" applyFill="1" applyBorder="1" applyAlignment="1" applyProtection="1">
      <alignment horizontal="left" vertical="center" wrapText="1"/>
    </xf>
    <xf numFmtId="0" fontId="8" fillId="0" borderId="73" xfId="2" applyFont="1" applyFill="1" applyBorder="1" applyAlignment="1" applyProtection="1">
      <alignment horizontal="left" vertical="center" wrapText="1"/>
    </xf>
    <xf numFmtId="0" fontId="8" fillId="0" borderId="76" xfId="2" applyFont="1" applyFill="1" applyBorder="1" applyAlignment="1" applyProtection="1">
      <alignment horizontal="left" vertical="center" wrapText="1"/>
    </xf>
    <xf numFmtId="0" fontId="8" fillId="0" borderId="70" xfId="2" applyFont="1" applyFill="1" applyBorder="1" applyAlignment="1" applyProtection="1">
      <alignment horizontal="left" vertical="center" wrapText="1"/>
    </xf>
    <xf numFmtId="0" fontId="8" fillId="0" borderId="22" xfId="2" applyFont="1" applyFill="1" applyBorder="1" applyAlignment="1" applyProtection="1">
      <alignment horizontal="left" vertical="center" wrapText="1"/>
    </xf>
    <xf numFmtId="0" fontId="8" fillId="0" borderId="59" xfId="2" applyFont="1" applyFill="1" applyBorder="1" applyAlignment="1" applyProtection="1">
      <alignment horizontal="left" vertical="center" wrapText="1" indent="4"/>
    </xf>
    <xf numFmtId="0" fontId="8" fillId="0" borderId="60" xfId="2" applyFont="1" applyFill="1" applyBorder="1" applyAlignment="1" applyProtection="1">
      <alignment horizontal="left" vertical="center" wrapText="1" indent="4"/>
    </xf>
    <xf numFmtId="0" fontId="8" fillId="0" borderId="61" xfId="2" applyFont="1" applyFill="1" applyBorder="1" applyAlignment="1" applyProtection="1">
      <alignment horizontal="left" vertical="center" wrapText="1" indent="4"/>
    </xf>
    <xf numFmtId="0" fontId="8" fillId="0" borderId="9" xfId="2" applyFont="1" applyBorder="1" applyAlignment="1" applyProtection="1">
      <alignment horizontal="center" vertical="center" wrapText="1"/>
    </xf>
    <xf numFmtId="0" fontId="8" fillId="0" borderId="19" xfId="2" applyFont="1" applyBorder="1" applyAlignment="1" applyProtection="1">
      <alignment horizontal="center" vertical="center" wrapText="1"/>
    </xf>
    <xf numFmtId="0" fontId="8" fillId="0" borderId="60" xfId="2" applyFont="1" applyFill="1" applyBorder="1" applyAlignment="1" applyProtection="1">
      <alignment horizontal="left" vertical="center" wrapText="1"/>
    </xf>
    <xf numFmtId="0" fontId="8" fillId="0" borderId="61" xfId="2" applyFont="1" applyFill="1" applyBorder="1" applyAlignment="1" applyProtection="1">
      <alignment horizontal="left" vertical="center" wrapText="1"/>
    </xf>
    <xf numFmtId="0" fontId="8" fillId="0" borderId="14" xfId="2" applyFont="1" applyFill="1" applyBorder="1" applyAlignment="1" applyProtection="1">
      <alignment horizontal="left" vertical="center" wrapText="1"/>
    </xf>
    <xf numFmtId="0" fontId="8" fillId="0" borderId="17" xfId="2" applyFont="1" applyFill="1" applyBorder="1" applyAlignment="1" applyProtection="1">
      <alignment horizontal="left" vertical="center" wrapText="1"/>
    </xf>
    <xf numFmtId="0" fontId="7" fillId="0" borderId="0" xfId="2" applyFont="1" applyBorder="1" applyAlignment="1" applyProtection="1">
      <alignment horizontal="left" wrapText="1"/>
    </xf>
    <xf numFmtId="0" fontId="7" fillId="3" borderId="33" xfId="2" applyFont="1" applyFill="1" applyBorder="1" applyAlignment="1" applyProtection="1">
      <alignment horizontal="center" vertical="center" wrapText="1"/>
    </xf>
    <xf numFmtId="0" fontId="7" fillId="3" borderId="37" xfId="2" applyFont="1" applyFill="1" applyBorder="1" applyAlignment="1" applyProtection="1">
      <alignment horizontal="center" vertical="center" wrapText="1"/>
    </xf>
    <xf numFmtId="0" fontId="9" fillId="0" borderId="22" xfId="2" applyFont="1" applyBorder="1" applyAlignment="1" applyProtection="1">
      <alignment horizontal="center" vertical="top" wrapText="1"/>
    </xf>
    <xf numFmtId="0" fontId="9" fillId="0" borderId="70" xfId="2" applyFont="1" applyBorder="1" applyAlignment="1" applyProtection="1">
      <alignment horizontal="center" vertical="top" wrapText="1"/>
    </xf>
    <xf numFmtId="0" fontId="8" fillId="0" borderId="22" xfId="2" applyFont="1" applyBorder="1" applyAlignment="1" applyProtection="1">
      <alignment horizontal="left" vertical="center" wrapText="1"/>
    </xf>
    <xf numFmtId="0" fontId="8" fillId="0" borderId="70" xfId="2" applyFont="1" applyBorder="1" applyAlignment="1" applyProtection="1">
      <alignment horizontal="left" vertical="center" wrapText="1"/>
    </xf>
    <xf numFmtId="0" fontId="8" fillId="0" borderId="71" xfId="2" applyFont="1" applyBorder="1" applyAlignment="1" applyProtection="1">
      <alignment horizontal="center" vertical="center" wrapText="1"/>
    </xf>
    <xf numFmtId="0" fontId="8" fillId="0" borderId="72" xfId="2" applyFont="1" applyBorder="1" applyAlignment="1" applyProtection="1">
      <alignment horizontal="center" vertical="center" wrapText="1"/>
    </xf>
    <xf numFmtId="0" fontId="8" fillId="0" borderId="73" xfId="2" applyFont="1" applyBorder="1" applyAlignment="1" applyProtection="1">
      <alignment horizontal="center" vertical="center" wrapText="1"/>
    </xf>
    <xf numFmtId="0" fontId="8" fillId="0" borderId="56" xfId="2" applyFont="1" applyBorder="1" applyAlignment="1" applyProtection="1">
      <alignment horizontal="left" vertical="center" wrapText="1"/>
    </xf>
    <xf numFmtId="0" fontId="8" fillId="0" borderId="52" xfId="2" applyFont="1" applyBorder="1" applyAlignment="1" applyProtection="1">
      <alignment horizontal="left" vertical="center" wrapText="1"/>
    </xf>
    <xf numFmtId="0" fontId="8" fillId="0" borderId="53" xfId="2" applyFont="1" applyBorder="1" applyAlignment="1" applyProtection="1">
      <alignment horizontal="left" vertical="center" wrapText="1"/>
    </xf>
    <xf numFmtId="0" fontId="8" fillId="0" borderId="71" xfId="2" applyFont="1" applyBorder="1" applyAlignment="1" applyProtection="1">
      <alignment horizontal="left" vertical="center" wrapText="1"/>
    </xf>
    <xf numFmtId="0" fontId="8" fillId="0" borderId="20" xfId="2" applyFont="1" applyBorder="1" applyAlignment="1" applyProtection="1">
      <alignment horizontal="center" vertical="center" wrapText="1"/>
    </xf>
    <xf numFmtId="0" fontId="8" fillId="0" borderId="43" xfId="2" applyFont="1" applyBorder="1" applyAlignment="1" applyProtection="1">
      <alignment horizontal="center" vertical="center" wrapText="1"/>
    </xf>
    <xf numFmtId="0" fontId="8" fillId="0" borderId="60" xfId="2" applyFont="1" applyBorder="1" applyAlignment="1" applyProtection="1">
      <alignment horizontal="left" vertical="center" wrapText="1"/>
    </xf>
    <xf numFmtId="0" fontId="8" fillId="0" borderId="61" xfId="2" applyFont="1" applyBorder="1" applyAlignment="1" applyProtection="1">
      <alignment horizontal="left" vertical="center" wrapText="1"/>
    </xf>
    <xf numFmtId="0" fontId="8" fillId="0" borderId="21" xfId="2" applyFont="1" applyBorder="1" applyAlignment="1" applyProtection="1">
      <alignment horizontal="left" vertical="center" wrapText="1"/>
    </xf>
    <xf numFmtId="0" fontId="8" fillId="0" borderId="6" xfId="2" applyFont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horizontal="left" vertical="center" wrapText="1"/>
    </xf>
    <xf numFmtId="0" fontId="8" fillId="0" borderId="74" xfId="2" applyFont="1" applyBorder="1" applyAlignment="1" applyProtection="1">
      <alignment horizontal="left" vertical="center" wrapText="1"/>
    </xf>
    <xf numFmtId="0" fontId="8" fillId="0" borderId="21" xfId="2" applyFont="1" applyBorder="1" applyAlignment="1" applyProtection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</cellXfs>
  <cellStyles count="29">
    <cellStyle name="Dane wej?ciowe" xfId="7" xr:uid="{00000000-0005-0000-0000-000000000000}"/>
    <cellStyle name="Dane wyj?ciowe" xfId="8" xr:uid="{00000000-0005-0000-0000-000001000000}"/>
    <cellStyle name="Excel Built-in Normal" xfId="2" xr:uid="{00000000-0005-0000-0000-000000000000}"/>
    <cellStyle name="Excel Built-in Normal 2" xfId="27" xr:uid="{00000000-0005-0000-0000-000002000000}"/>
    <cellStyle name="Komórka po??czona" xfId="9" xr:uid="{00000000-0005-0000-0000-000003000000}"/>
    <cellStyle name="Nag?ówek 1" xfId="10" xr:uid="{00000000-0005-0000-0000-000004000000}"/>
    <cellStyle name="Nag?ówek 2" xfId="11" xr:uid="{00000000-0005-0000-0000-000005000000}"/>
    <cellStyle name="Nag?ówek 3" xfId="12" xr:uid="{00000000-0005-0000-0000-000006000000}"/>
    <cellStyle name="Nag?ówek 4" xfId="13" xr:uid="{00000000-0005-0000-0000-000007000000}"/>
    <cellStyle name="Normalny" xfId="0" builtinId="0"/>
    <cellStyle name="Normalny 2" xfId="1" xr:uid="{00000000-0005-0000-0000-000002000000}"/>
    <cellStyle name="Normalny 2 2" xfId="3" xr:uid="{00000000-0005-0000-0000-000003000000}"/>
    <cellStyle name="Normalny 2 3" xfId="15" xr:uid="{00000000-0005-0000-0000-00000B000000}"/>
    <cellStyle name="Normalny 2 4" xfId="6" xr:uid="{00000000-0005-0000-0000-00000C000000}"/>
    <cellStyle name="Normalny 2 5" xfId="14" xr:uid="{00000000-0005-0000-0000-000009000000}"/>
    <cellStyle name="Normalny 3" xfId="4" xr:uid="{00000000-0005-0000-0000-000031000000}"/>
    <cellStyle name="Normalny 3 2" xfId="17" xr:uid="{00000000-0005-0000-0000-00000E000000}"/>
    <cellStyle name="Normalny 3 3" xfId="16" xr:uid="{00000000-0005-0000-0000-00000D000000}"/>
    <cellStyle name="Normalny 3_Osoby Prawne - ZBIORCZO (2)" xfId="18" xr:uid="{00000000-0005-0000-0000-00000F000000}"/>
    <cellStyle name="Normalny 4" xfId="19" xr:uid="{00000000-0005-0000-0000-000010000000}"/>
    <cellStyle name="Normalny 5" xfId="20" xr:uid="{00000000-0005-0000-0000-000011000000}"/>
    <cellStyle name="Normalny 6" xfId="28" xr:uid="{00000000-0005-0000-0000-000012000000}"/>
    <cellStyle name="Normalny 7" xfId="5" xr:uid="{00000000-0005-0000-0000-00003A000000}"/>
    <cellStyle name="Procentowy 2" xfId="21" xr:uid="{00000000-0005-0000-0000-000014000000}"/>
    <cellStyle name="Procentowy 2 2" xfId="22" xr:uid="{00000000-0005-0000-0000-000015000000}"/>
    <cellStyle name="Tekst obja?nienia" xfId="23" xr:uid="{00000000-0005-0000-0000-000016000000}"/>
    <cellStyle name="Tekst ostrze?enia" xfId="24" xr:uid="{00000000-0005-0000-0000-000017000000}"/>
    <cellStyle name="Tytu?" xfId="25" xr:uid="{00000000-0005-0000-0000-000018000000}"/>
    <cellStyle name="Z?e" xfId="2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"/>
  <sheetViews>
    <sheetView workbookViewId="0">
      <selection sqref="A1:C1"/>
    </sheetView>
  </sheetViews>
  <sheetFormatPr defaultRowHeight="27" customHeight="1"/>
  <cols>
    <col min="3" max="3" width="57.5703125" customWidth="1" collapsed="1"/>
    <col min="4" max="4" width="5.7109375" customWidth="1" collapsed="1"/>
    <col min="5" max="5" width="12" style="92" customWidth="1" collapsed="1"/>
    <col min="6" max="6" width="10.5703125" style="92" customWidth="1" collapsed="1"/>
    <col min="7" max="7" width="17" style="92" customWidth="1" collapsed="1"/>
    <col min="8" max="8" width="10.5703125" style="92" customWidth="1" collapsed="1"/>
    <col min="9" max="9" width="17" style="92" customWidth="1" collapsed="1"/>
    <col min="10" max="10" width="10.5703125" style="92" customWidth="1" collapsed="1"/>
    <col min="11" max="11" width="17" style="92" customWidth="1" collapsed="1"/>
    <col min="12" max="12" width="37.42578125" customWidth="1"/>
  </cols>
  <sheetData>
    <row r="1" spans="1:11" ht="70.900000000000006" customHeight="1">
      <c r="A1" s="195"/>
      <c r="B1" s="195"/>
      <c r="C1" s="195"/>
      <c r="D1" s="1"/>
      <c r="E1" s="90"/>
      <c r="F1" s="90"/>
      <c r="G1" s="90"/>
      <c r="H1" s="90"/>
      <c r="I1" s="90"/>
      <c r="J1" s="90"/>
      <c r="K1" s="90"/>
    </row>
    <row r="2" spans="1:11" ht="27" customHeight="1">
      <c r="A2" s="196"/>
      <c r="B2" s="196"/>
      <c r="C2" s="196"/>
      <c r="D2" s="1"/>
      <c r="E2" s="91"/>
      <c r="F2" s="91"/>
      <c r="G2" s="91"/>
      <c r="H2" s="91"/>
      <c r="I2" s="91"/>
      <c r="J2" s="91"/>
      <c r="K2" s="91"/>
    </row>
    <row r="3" spans="1:11" ht="33" customHeight="1">
      <c r="A3" s="197" t="s">
        <v>160</v>
      </c>
      <c r="B3" s="197"/>
      <c r="C3" s="197"/>
      <c r="D3" s="197"/>
      <c r="E3" s="197"/>
    </row>
    <row r="4" spans="1:11" ht="27" customHeight="1">
      <c r="A4" s="198" t="s">
        <v>0</v>
      </c>
      <c r="B4" s="198"/>
      <c r="C4" s="198"/>
      <c r="D4" s="198"/>
      <c r="E4" s="198"/>
    </row>
    <row r="5" spans="1:11" ht="27" customHeight="1">
      <c r="A5" s="199" t="s">
        <v>174</v>
      </c>
      <c r="B5" s="199"/>
      <c r="C5" s="199"/>
      <c r="D5" s="199"/>
      <c r="E5" s="199"/>
    </row>
    <row r="6" spans="1:11" ht="17.45" customHeight="1">
      <c r="A6" s="2"/>
      <c r="B6" s="2"/>
      <c r="C6" s="2"/>
      <c r="D6" s="2"/>
      <c r="E6" s="93"/>
      <c r="F6" s="93"/>
      <c r="G6" s="93"/>
      <c r="H6" s="93"/>
      <c r="I6" s="93"/>
      <c r="J6" s="93"/>
      <c r="K6" s="93"/>
    </row>
    <row r="7" spans="1:11" ht="27" customHeight="1">
      <c r="A7" s="200" t="s">
        <v>1</v>
      </c>
      <c r="B7" s="200"/>
      <c r="C7" s="200"/>
      <c r="D7" s="200"/>
      <c r="E7" s="91"/>
      <c r="F7" s="91"/>
      <c r="G7" s="91"/>
      <c r="H7" s="91"/>
      <c r="I7" s="91"/>
      <c r="J7" s="91"/>
      <c r="K7" s="91"/>
    </row>
    <row r="8" spans="1:11" ht="15.6" customHeight="1" thickBot="1">
      <c r="A8" s="3" t="s">
        <v>2</v>
      </c>
      <c r="B8" s="4"/>
      <c r="C8" s="4"/>
      <c r="D8" s="1"/>
      <c r="E8" s="91"/>
      <c r="F8" s="91"/>
      <c r="G8" s="91"/>
      <c r="H8" s="91"/>
      <c r="I8" s="91"/>
      <c r="J8" s="91"/>
      <c r="K8" s="91"/>
    </row>
    <row r="9" spans="1:11" s="112" customFormat="1" ht="32.25" customHeight="1">
      <c r="A9" s="169" t="s">
        <v>87</v>
      </c>
      <c r="B9" s="170"/>
      <c r="C9" s="170"/>
      <c r="D9" s="170"/>
      <c r="E9" s="111" t="s">
        <v>154</v>
      </c>
      <c r="F9" s="111" t="s">
        <v>161</v>
      </c>
      <c r="G9" s="111" t="s">
        <v>162</v>
      </c>
      <c r="H9" s="111" t="s">
        <v>169</v>
      </c>
      <c r="I9" s="111" t="s">
        <v>170</v>
      </c>
      <c r="J9" s="111" t="s">
        <v>171</v>
      </c>
      <c r="K9" s="111" t="s">
        <v>175</v>
      </c>
    </row>
    <row r="10" spans="1:11" s="89" customFormat="1" ht="13.9" customHeight="1">
      <c r="A10" s="171">
        <v>1</v>
      </c>
      <c r="B10" s="172"/>
      <c r="C10" s="172"/>
      <c r="D10" s="173"/>
      <c r="E10" s="88">
        <v>2</v>
      </c>
      <c r="F10" s="88">
        <v>3</v>
      </c>
      <c r="G10" s="88">
        <v>4</v>
      </c>
      <c r="H10" s="88">
        <v>3</v>
      </c>
      <c r="I10" s="88">
        <v>4</v>
      </c>
      <c r="J10" s="88">
        <v>3</v>
      </c>
      <c r="K10" s="88">
        <v>4</v>
      </c>
    </row>
    <row r="11" spans="1:11" ht="27" customHeight="1">
      <c r="A11" s="174" t="s">
        <v>3</v>
      </c>
      <c r="B11" s="175"/>
      <c r="C11" s="176"/>
      <c r="D11" s="114" t="s">
        <v>4</v>
      </c>
      <c r="E11" s="94">
        <f>E12+E29</f>
        <v>31449.800000000003</v>
      </c>
      <c r="F11" s="94">
        <f t="shared" ref="F11:G11" si="0">F12+F29</f>
        <v>565</v>
      </c>
      <c r="G11" s="94">
        <f t="shared" si="0"/>
        <v>32014.800000000003</v>
      </c>
      <c r="H11" s="94">
        <f t="shared" ref="H11:I11" si="1">H12+H29</f>
        <v>862.6</v>
      </c>
      <c r="I11" s="94">
        <f t="shared" si="1"/>
        <v>32877.4</v>
      </c>
      <c r="J11" s="94">
        <f t="shared" ref="J11:K11" si="2">J12+J29</f>
        <v>673.6</v>
      </c>
      <c r="K11" s="94">
        <f t="shared" si="2"/>
        <v>33551</v>
      </c>
    </row>
    <row r="12" spans="1:11" ht="33" customHeight="1">
      <c r="A12" s="177" t="s">
        <v>5</v>
      </c>
      <c r="B12" s="178"/>
      <c r="C12" s="179"/>
      <c r="D12" s="114" t="s">
        <v>6</v>
      </c>
      <c r="E12" s="95">
        <f>SUM(E13+E15+E16+E17+E19+E20+E21+E23+E24+E25+E27+E28)</f>
        <v>29076.000000000004</v>
      </c>
      <c r="F12" s="95">
        <f t="shared" ref="F12:G12" si="3">SUM(F13+F15+F16+F17+F19+F20+F21+F23+F24+F25+F27+F28)</f>
        <v>0</v>
      </c>
      <c r="G12" s="95">
        <f t="shared" si="3"/>
        <v>29076.000000000004</v>
      </c>
      <c r="H12" s="95">
        <f t="shared" ref="H12:I12" si="4">SUM(H13+H15+H16+H17+H19+H20+H21+H23+H24+H25+H27+H28)</f>
        <v>862.6</v>
      </c>
      <c r="I12" s="95">
        <f t="shared" si="4"/>
        <v>29938.600000000002</v>
      </c>
      <c r="J12" s="95">
        <f t="shared" ref="J12:K12" si="5">SUM(J13+J15+J16+J17+J19+J20+J21+J23+J24+J25+J27+J28)</f>
        <v>673.6</v>
      </c>
      <c r="K12" s="95">
        <f t="shared" si="5"/>
        <v>30612.2</v>
      </c>
    </row>
    <row r="13" spans="1:11" ht="19.899999999999999" customHeight="1">
      <c r="A13" s="201" t="s">
        <v>7</v>
      </c>
      <c r="B13" s="202"/>
      <c r="C13" s="162"/>
      <c r="D13" s="114" t="s">
        <v>8</v>
      </c>
      <c r="E13" s="96">
        <v>25174</v>
      </c>
      <c r="F13" s="96"/>
      <c r="G13" s="96">
        <f>E13+F13</f>
        <v>25174</v>
      </c>
      <c r="H13" s="96">
        <f>246.6+556</f>
        <v>802.6</v>
      </c>
      <c r="I13" s="96">
        <f>G13+H13</f>
        <v>25976.6</v>
      </c>
      <c r="J13" s="96">
        <v>733</v>
      </c>
      <c r="K13" s="96">
        <f>I13+J13</f>
        <v>26709.599999999999</v>
      </c>
    </row>
    <row r="14" spans="1:11" ht="19.899999999999999" customHeight="1">
      <c r="A14" s="203" t="s">
        <v>153</v>
      </c>
      <c r="B14" s="204"/>
      <c r="C14" s="205"/>
      <c r="D14" s="115" t="s">
        <v>152</v>
      </c>
      <c r="E14" s="96">
        <v>0</v>
      </c>
      <c r="F14" s="96"/>
      <c r="G14" s="96">
        <f t="shared" ref="G14:G28" si="6">E14+F14</f>
        <v>0</v>
      </c>
      <c r="H14" s="96"/>
      <c r="I14" s="96">
        <f t="shared" ref="I14:I28" si="7">G14+H14</f>
        <v>0</v>
      </c>
      <c r="J14" s="96"/>
      <c r="K14" s="96">
        <f t="shared" ref="K14:K28" si="8">I14+J14</f>
        <v>0</v>
      </c>
    </row>
    <row r="15" spans="1:11" ht="19.899999999999999" customHeight="1">
      <c r="A15" s="192" t="s">
        <v>9</v>
      </c>
      <c r="B15" s="153"/>
      <c r="C15" s="153"/>
      <c r="D15" s="116" t="s">
        <v>10</v>
      </c>
      <c r="E15" s="97">
        <v>1298</v>
      </c>
      <c r="F15" s="97"/>
      <c r="G15" s="96">
        <f t="shared" si="6"/>
        <v>1298</v>
      </c>
      <c r="H15" s="97"/>
      <c r="I15" s="96">
        <f t="shared" si="7"/>
        <v>1298</v>
      </c>
      <c r="J15" s="97">
        <v>-338</v>
      </c>
      <c r="K15" s="96">
        <f t="shared" si="8"/>
        <v>960</v>
      </c>
    </row>
    <row r="16" spans="1:11" ht="19.899999999999999" customHeight="1">
      <c r="A16" s="192" t="s">
        <v>11</v>
      </c>
      <c r="B16" s="153"/>
      <c r="C16" s="153"/>
      <c r="D16" s="116" t="s">
        <v>12</v>
      </c>
      <c r="E16" s="97">
        <v>336.9</v>
      </c>
      <c r="F16" s="97"/>
      <c r="G16" s="96">
        <f t="shared" si="6"/>
        <v>336.9</v>
      </c>
      <c r="H16" s="97"/>
      <c r="I16" s="96">
        <f t="shared" si="7"/>
        <v>336.9</v>
      </c>
      <c r="J16" s="97"/>
      <c r="K16" s="96">
        <f t="shared" si="8"/>
        <v>336.9</v>
      </c>
    </row>
    <row r="17" spans="1:13" ht="19.899999999999999" customHeight="1">
      <c r="A17" s="192" t="s">
        <v>13</v>
      </c>
      <c r="B17" s="153"/>
      <c r="C17" s="153"/>
      <c r="D17" s="116" t="s">
        <v>14</v>
      </c>
      <c r="E17" s="97">
        <v>124.3</v>
      </c>
      <c r="F17" s="97"/>
      <c r="G17" s="96">
        <f t="shared" si="6"/>
        <v>124.3</v>
      </c>
      <c r="H17" s="97"/>
      <c r="I17" s="96">
        <f t="shared" si="7"/>
        <v>124.3</v>
      </c>
      <c r="J17" s="97"/>
      <c r="K17" s="96">
        <f t="shared" si="8"/>
        <v>124.3</v>
      </c>
    </row>
    <row r="18" spans="1:13" ht="19.899999999999999" customHeight="1">
      <c r="A18" s="193" t="s">
        <v>15</v>
      </c>
      <c r="B18" s="194"/>
      <c r="C18" s="194"/>
      <c r="D18" s="116" t="s">
        <v>16</v>
      </c>
      <c r="E18" s="97">
        <v>0</v>
      </c>
      <c r="F18" s="97"/>
      <c r="G18" s="96">
        <f t="shared" si="6"/>
        <v>0</v>
      </c>
      <c r="H18" s="97"/>
      <c r="I18" s="96">
        <f t="shared" si="7"/>
        <v>0</v>
      </c>
      <c r="J18" s="97"/>
      <c r="K18" s="96">
        <f t="shared" si="8"/>
        <v>0</v>
      </c>
    </row>
    <row r="19" spans="1:13" ht="27" customHeight="1">
      <c r="A19" s="192" t="s">
        <v>17</v>
      </c>
      <c r="B19" s="153"/>
      <c r="C19" s="153"/>
      <c r="D19" s="114" t="s">
        <v>18</v>
      </c>
      <c r="E19" s="97">
        <v>109.5</v>
      </c>
      <c r="F19" s="97"/>
      <c r="G19" s="96">
        <f t="shared" si="6"/>
        <v>109.5</v>
      </c>
      <c r="H19" s="97"/>
      <c r="I19" s="96">
        <f t="shared" si="7"/>
        <v>109.5</v>
      </c>
      <c r="J19" s="97"/>
      <c r="K19" s="96">
        <f t="shared" si="8"/>
        <v>109.5</v>
      </c>
    </row>
    <row r="20" spans="1:13" ht="21.6" customHeight="1">
      <c r="A20" s="192" t="s">
        <v>19</v>
      </c>
      <c r="B20" s="153"/>
      <c r="C20" s="153"/>
      <c r="D20" s="114" t="s">
        <v>20</v>
      </c>
      <c r="E20" s="97">
        <v>0</v>
      </c>
      <c r="F20" s="97"/>
      <c r="G20" s="96">
        <f t="shared" si="6"/>
        <v>0</v>
      </c>
      <c r="H20" s="97"/>
      <c r="I20" s="96">
        <f t="shared" si="7"/>
        <v>0</v>
      </c>
      <c r="J20" s="97"/>
      <c r="K20" s="96">
        <f t="shared" si="8"/>
        <v>0</v>
      </c>
    </row>
    <row r="21" spans="1:13" ht="27" customHeight="1">
      <c r="A21" s="192" t="s">
        <v>21</v>
      </c>
      <c r="B21" s="153"/>
      <c r="C21" s="153"/>
      <c r="D21" s="114" t="s">
        <v>22</v>
      </c>
      <c r="E21" s="97">
        <v>971.9</v>
      </c>
      <c r="F21" s="97"/>
      <c r="G21" s="96">
        <f t="shared" si="6"/>
        <v>971.9</v>
      </c>
      <c r="H21" s="97"/>
      <c r="I21" s="96">
        <f t="shared" si="7"/>
        <v>971.9</v>
      </c>
      <c r="J21" s="97"/>
      <c r="K21" s="96">
        <f t="shared" si="8"/>
        <v>971.9</v>
      </c>
    </row>
    <row r="22" spans="1:13" ht="20.45" customHeight="1">
      <c r="A22" s="193" t="s">
        <v>23</v>
      </c>
      <c r="B22" s="194"/>
      <c r="C22" s="194"/>
      <c r="D22" s="116" t="s">
        <v>24</v>
      </c>
      <c r="E22" s="97">
        <v>971.9</v>
      </c>
      <c r="F22" s="97"/>
      <c r="G22" s="96">
        <f t="shared" si="6"/>
        <v>971.9</v>
      </c>
      <c r="H22" s="97"/>
      <c r="I22" s="96">
        <f t="shared" si="7"/>
        <v>971.9</v>
      </c>
      <c r="J22" s="97"/>
      <c r="K22" s="96">
        <f t="shared" si="8"/>
        <v>971.9</v>
      </c>
    </row>
    <row r="23" spans="1:13" ht="27" customHeight="1">
      <c r="A23" s="192" t="s">
        <v>25</v>
      </c>
      <c r="B23" s="153"/>
      <c r="C23" s="153"/>
      <c r="D23" s="116" t="s">
        <v>26</v>
      </c>
      <c r="E23" s="97">
        <v>0</v>
      </c>
      <c r="F23" s="97"/>
      <c r="G23" s="96">
        <f t="shared" si="6"/>
        <v>0</v>
      </c>
      <c r="H23" s="97"/>
      <c r="I23" s="96">
        <f t="shared" si="7"/>
        <v>0</v>
      </c>
      <c r="J23" s="97"/>
      <c r="K23" s="96">
        <f t="shared" si="8"/>
        <v>0</v>
      </c>
    </row>
    <row r="24" spans="1:13" ht="27" customHeight="1">
      <c r="A24" s="192" t="s">
        <v>27</v>
      </c>
      <c r="B24" s="153"/>
      <c r="C24" s="153"/>
      <c r="D24" s="116" t="s">
        <v>28</v>
      </c>
      <c r="E24" s="97">
        <v>0</v>
      </c>
      <c r="F24" s="97"/>
      <c r="G24" s="96">
        <f t="shared" si="6"/>
        <v>0</v>
      </c>
      <c r="H24" s="97"/>
      <c r="I24" s="96">
        <f t="shared" si="7"/>
        <v>0</v>
      </c>
      <c r="J24" s="97"/>
      <c r="K24" s="96">
        <f t="shared" si="8"/>
        <v>0</v>
      </c>
    </row>
    <row r="25" spans="1:13" ht="15.75">
      <c r="A25" s="192" t="s">
        <v>29</v>
      </c>
      <c r="B25" s="153"/>
      <c r="C25" s="153"/>
      <c r="D25" s="116" t="s">
        <v>30</v>
      </c>
      <c r="E25" s="97">
        <v>1061.4000000000001</v>
      </c>
      <c r="F25" s="97"/>
      <c r="G25" s="96">
        <f t="shared" si="6"/>
        <v>1061.4000000000001</v>
      </c>
      <c r="H25" s="97">
        <v>60</v>
      </c>
      <c r="I25" s="96">
        <f t="shared" si="7"/>
        <v>1121.4000000000001</v>
      </c>
      <c r="J25" s="97">
        <v>278.60000000000002</v>
      </c>
      <c r="K25" s="96">
        <f t="shared" si="8"/>
        <v>1400</v>
      </c>
      <c r="L25" s="125"/>
      <c r="M25" s="87"/>
    </row>
    <row r="26" spans="1:13" ht="16.149999999999999" customHeight="1">
      <c r="A26" s="193" t="s">
        <v>31</v>
      </c>
      <c r="B26" s="194"/>
      <c r="C26" s="194"/>
      <c r="D26" s="116" t="s">
        <v>32</v>
      </c>
      <c r="E26" s="97">
        <v>329.5</v>
      </c>
      <c r="F26" s="97"/>
      <c r="G26" s="96">
        <f t="shared" si="6"/>
        <v>329.5</v>
      </c>
      <c r="H26" s="97"/>
      <c r="I26" s="96">
        <f t="shared" si="7"/>
        <v>329.5</v>
      </c>
      <c r="J26" s="97"/>
      <c r="K26" s="96">
        <f t="shared" si="8"/>
        <v>329.5</v>
      </c>
    </row>
    <row r="27" spans="1:13" ht="19.899999999999999" customHeight="1">
      <c r="A27" s="180" t="s">
        <v>33</v>
      </c>
      <c r="B27" s="181"/>
      <c r="C27" s="182"/>
      <c r="D27" s="116" t="s">
        <v>34</v>
      </c>
      <c r="E27" s="97">
        <v>0</v>
      </c>
      <c r="F27" s="97"/>
      <c r="G27" s="96">
        <f t="shared" si="6"/>
        <v>0</v>
      </c>
      <c r="H27" s="97"/>
      <c r="I27" s="96">
        <f t="shared" si="7"/>
        <v>0</v>
      </c>
      <c r="J27" s="97"/>
      <c r="K27" s="96">
        <f t="shared" si="8"/>
        <v>0</v>
      </c>
    </row>
    <row r="28" spans="1:13" ht="18" customHeight="1">
      <c r="A28" s="180" t="s">
        <v>35</v>
      </c>
      <c r="B28" s="181"/>
      <c r="C28" s="182"/>
      <c r="D28" s="116" t="s">
        <v>36</v>
      </c>
      <c r="E28" s="97">
        <v>0</v>
      </c>
      <c r="F28" s="97"/>
      <c r="G28" s="96">
        <f t="shared" si="6"/>
        <v>0</v>
      </c>
      <c r="H28" s="97"/>
      <c r="I28" s="96">
        <f t="shared" si="7"/>
        <v>0</v>
      </c>
      <c r="J28" s="97"/>
      <c r="K28" s="96">
        <f t="shared" si="8"/>
        <v>0</v>
      </c>
    </row>
    <row r="29" spans="1:13" ht="18" customHeight="1">
      <c r="A29" s="183" t="s">
        <v>37</v>
      </c>
      <c r="B29" s="184"/>
      <c r="C29" s="185"/>
      <c r="D29" s="116" t="s">
        <v>38</v>
      </c>
      <c r="E29" s="98">
        <f>E30+E31</f>
        <v>2373.8000000000002</v>
      </c>
      <c r="F29" s="98">
        <f t="shared" ref="F29:G29" si="9">F30+F31</f>
        <v>565</v>
      </c>
      <c r="G29" s="98">
        <f t="shared" si="9"/>
        <v>2938.8</v>
      </c>
      <c r="H29" s="98">
        <f t="shared" ref="H29:I29" si="10">H30+H31</f>
        <v>0</v>
      </c>
      <c r="I29" s="98">
        <f t="shared" si="10"/>
        <v>2938.8</v>
      </c>
      <c r="J29" s="98">
        <f t="shared" ref="J29:K29" si="11">J30+J31</f>
        <v>0</v>
      </c>
      <c r="K29" s="98">
        <f t="shared" si="11"/>
        <v>2938.8</v>
      </c>
    </row>
    <row r="30" spans="1:13" ht="17.45" customHeight="1">
      <c r="A30" s="149" t="s">
        <v>39</v>
      </c>
      <c r="B30" s="150"/>
      <c r="C30" s="151"/>
      <c r="D30" s="116" t="s">
        <v>40</v>
      </c>
      <c r="E30" s="97">
        <v>0</v>
      </c>
      <c r="F30" s="97"/>
      <c r="G30" s="97">
        <f>E30+F30</f>
        <v>0</v>
      </c>
      <c r="H30" s="97"/>
      <c r="I30" s="97">
        <f>G30+H30</f>
        <v>0</v>
      </c>
      <c r="J30" s="97"/>
      <c r="K30" s="97">
        <f>I30+J30</f>
        <v>0</v>
      </c>
    </row>
    <row r="31" spans="1:13" ht="18.600000000000001" customHeight="1">
      <c r="A31" s="186" t="s">
        <v>41</v>
      </c>
      <c r="B31" s="187"/>
      <c r="C31" s="188"/>
      <c r="D31" s="116" t="s">
        <v>42</v>
      </c>
      <c r="E31" s="99">
        <f>E32+E33</f>
        <v>2373.8000000000002</v>
      </c>
      <c r="F31" s="99">
        <f t="shared" ref="F31:G31" si="12">F32+F33</f>
        <v>565</v>
      </c>
      <c r="G31" s="99">
        <f t="shared" si="12"/>
        <v>2938.8</v>
      </c>
      <c r="H31" s="99">
        <f t="shared" ref="H31:I31" si="13">H32+H33</f>
        <v>0</v>
      </c>
      <c r="I31" s="99">
        <f t="shared" si="13"/>
        <v>2938.8</v>
      </c>
      <c r="J31" s="99">
        <f t="shared" ref="J31:K31" si="14">J32+J33</f>
        <v>0</v>
      </c>
      <c r="K31" s="99">
        <f t="shared" si="14"/>
        <v>2938.8</v>
      </c>
    </row>
    <row r="32" spans="1:13" ht="27" customHeight="1">
      <c r="A32" s="152" t="s">
        <v>43</v>
      </c>
      <c r="B32" s="153" t="s">
        <v>44</v>
      </c>
      <c r="C32" s="153"/>
      <c r="D32" s="116" t="s">
        <v>45</v>
      </c>
      <c r="E32" s="97">
        <v>0</v>
      </c>
      <c r="F32" s="97"/>
      <c r="G32" s="97">
        <f>E32+F32</f>
        <v>0</v>
      </c>
      <c r="H32" s="97"/>
      <c r="I32" s="97">
        <f>G32+H32</f>
        <v>0</v>
      </c>
      <c r="J32" s="97"/>
      <c r="K32" s="97">
        <f>I32+J32</f>
        <v>0</v>
      </c>
    </row>
    <row r="33" spans="1:11" ht="27" customHeight="1">
      <c r="A33" s="152"/>
      <c r="B33" s="153" t="s">
        <v>46</v>
      </c>
      <c r="C33" s="153"/>
      <c r="D33" s="117" t="s">
        <v>47</v>
      </c>
      <c r="E33" s="97">
        <v>2373.8000000000002</v>
      </c>
      <c r="F33" s="97">
        <f>500+65</f>
        <v>565</v>
      </c>
      <c r="G33" s="97">
        <f t="shared" ref="G33:G34" si="15">E33+F33</f>
        <v>2938.8</v>
      </c>
      <c r="H33" s="97"/>
      <c r="I33" s="97">
        <f t="shared" ref="I33:I34" si="16">G33+H33</f>
        <v>2938.8</v>
      </c>
      <c r="J33" s="97"/>
      <c r="K33" s="97">
        <f t="shared" ref="K33:K34" si="17">I33+J33</f>
        <v>2938.8</v>
      </c>
    </row>
    <row r="34" spans="1:11" ht="31.9" customHeight="1" thickBot="1">
      <c r="A34" s="189"/>
      <c r="B34" s="190" t="s">
        <v>48</v>
      </c>
      <c r="C34" s="191"/>
      <c r="D34" s="118">
        <v>23</v>
      </c>
      <c r="E34" s="100">
        <v>302.8</v>
      </c>
      <c r="F34" s="100">
        <v>65</v>
      </c>
      <c r="G34" s="101">
        <f t="shared" si="15"/>
        <v>367.8</v>
      </c>
      <c r="H34" s="100"/>
      <c r="I34" s="101">
        <f t="shared" si="16"/>
        <v>367.8</v>
      </c>
      <c r="J34" s="100"/>
      <c r="K34" s="101">
        <f t="shared" si="17"/>
        <v>367.8</v>
      </c>
    </row>
    <row r="35" spans="1:11" ht="27" customHeight="1">
      <c r="A35" s="168"/>
      <c r="B35" s="168"/>
      <c r="C35" s="168"/>
      <c r="D35" s="6"/>
      <c r="E35" s="91"/>
      <c r="F35" s="91"/>
      <c r="G35" s="91"/>
      <c r="H35" s="91"/>
      <c r="I35" s="91"/>
      <c r="J35" s="91"/>
      <c r="K35" s="91"/>
    </row>
    <row r="36" spans="1:11" ht="34.15" customHeight="1">
      <c r="A36" s="168" t="s">
        <v>49</v>
      </c>
      <c r="B36" s="168"/>
      <c r="C36" s="168"/>
      <c r="D36" s="168"/>
      <c r="E36" s="91"/>
      <c r="F36" s="91"/>
      <c r="G36" s="91"/>
      <c r="H36" s="91"/>
      <c r="I36" s="91"/>
      <c r="J36" s="91"/>
      <c r="K36" s="91"/>
    </row>
    <row r="37" spans="1:11" ht="27" customHeight="1" thickBot="1">
      <c r="A37" s="7"/>
      <c r="B37" s="7"/>
      <c r="C37" s="7"/>
      <c r="D37" s="7"/>
      <c r="E37" s="91"/>
      <c r="F37" s="91"/>
      <c r="G37" s="91"/>
      <c r="H37" s="91"/>
      <c r="I37" s="91"/>
      <c r="J37" s="91"/>
      <c r="K37" s="91"/>
    </row>
    <row r="38" spans="1:11" s="113" customFormat="1" ht="42.75" customHeight="1">
      <c r="A38" s="169" t="s">
        <v>87</v>
      </c>
      <c r="B38" s="170"/>
      <c r="C38" s="170"/>
      <c r="D38" s="170"/>
      <c r="E38" s="111" t="s">
        <v>154</v>
      </c>
      <c r="F38" s="111" t="s">
        <v>161</v>
      </c>
      <c r="G38" s="111" t="s">
        <v>162</v>
      </c>
      <c r="H38" s="111" t="s">
        <v>169</v>
      </c>
      <c r="I38" s="111" t="s">
        <v>170</v>
      </c>
      <c r="J38" s="111" t="s">
        <v>171</v>
      </c>
      <c r="K38" s="111" t="s">
        <v>175</v>
      </c>
    </row>
    <row r="39" spans="1:11" s="89" customFormat="1" ht="17.45" customHeight="1">
      <c r="A39" s="171">
        <v>1</v>
      </c>
      <c r="B39" s="172"/>
      <c r="C39" s="172"/>
      <c r="D39" s="173"/>
      <c r="E39" s="88">
        <v>2</v>
      </c>
      <c r="F39" s="88">
        <v>3</v>
      </c>
      <c r="G39" s="88">
        <v>4</v>
      </c>
      <c r="H39" s="88">
        <v>3</v>
      </c>
      <c r="I39" s="88">
        <v>4</v>
      </c>
      <c r="J39" s="88">
        <v>3</v>
      </c>
      <c r="K39" s="88">
        <v>4</v>
      </c>
    </row>
    <row r="40" spans="1:11" ht="22.15" customHeight="1">
      <c r="A40" s="174" t="s">
        <v>50</v>
      </c>
      <c r="B40" s="175"/>
      <c r="C40" s="176"/>
      <c r="D40" s="114">
        <f>D34+1</f>
        <v>24</v>
      </c>
      <c r="E40" s="102">
        <f>E41+E60</f>
        <v>34600.500000000007</v>
      </c>
      <c r="F40" s="102">
        <f t="shared" ref="F40:G40" si="18">F41+F60</f>
        <v>560</v>
      </c>
      <c r="G40" s="102">
        <f t="shared" si="18"/>
        <v>35160.500000000007</v>
      </c>
      <c r="H40" s="102">
        <f t="shared" ref="H40:I40" si="19">H41+H60</f>
        <v>50</v>
      </c>
      <c r="I40" s="102">
        <f t="shared" si="19"/>
        <v>35210.500000000007</v>
      </c>
      <c r="J40" s="102">
        <f>J41+J60</f>
        <v>-310.10000000000002</v>
      </c>
      <c r="K40" s="102">
        <f t="shared" ref="K40" si="20">K41+K60</f>
        <v>34900.400000000001</v>
      </c>
    </row>
    <row r="41" spans="1:11" ht="18.600000000000001" customHeight="1">
      <c r="A41" s="177" t="s">
        <v>51</v>
      </c>
      <c r="B41" s="178"/>
      <c r="C41" s="179"/>
      <c r="D41" s="114">
        <f>D40+1</f>
        <v>25</v>
      </c>
      <c r="E41" s="103">
        <f>E57</f>
        <v>32589.700000000004</v>
      </c>
      <c r="F41" s="103">
        <f t="shared" ref="F41:G41" si="21">F57</f>
        <v>60</v>
      </c>
      <c r="G41" s="103">
        <f t="shared" si="21"/>
        <v>32649.700000000004</v>
      </c>
      <c r="H41" s="103">
        <f t="shared" ref="H41" si="22">H57</f>
        <v>50</v>
      </c>
      <c r="I41" s="103">
        <f>I57</f>
        <v>32699.700000000004</v>
      </c>
      <c r="J41" s="103">
        <f>J57</f>
        <v>-310.10000000000002</v>
      </c>
      <c r="K41" s="103">
        <f t="shared" ref="K41" si="23">K57</f>
        <v>32389.599999999999</v>
      </c>
    </row>
    <row r="42" spans="1:11" ht="16.149999999999999" customHeight="1">
      <c r="A42" s="149" t="s">
        <v>52</v>
      </c>
      <c r="B42" s="150"/>
      <c r="C42" s="151"/>
      <c r="D42" s="119">
        <f t="shared" ref="D42:D73" si="24">D41+1</f>
        <v>26</v>
      </c>
      <c r="E42" s="104">
        <v>874.5</v>
      </c>
      <c r="F42" s="104">
        <v>60</v>
      </c>
      <c r="G42" s="104">
        <f>E42+F42</f>
        <v>934.5</v>
      </c>
      <c r="H42" s="104"/>
      <c r="I42" s="104">
        <f>G42+H42</f>
        <v>934.5</v>
      </c>
      <c r="J42" s="104"/>
      <c r="K42" s="104">
        <f>I42+J42</f>
        <v>934.5</v>
      </c>
    </row>
    <row r="43" spans="1:11" ht="16.149999999999999" customHeight="1">
      <c r="A43" s="149" t="s">
        <v>53</v>
      </c>
      <c r="B43" s="150"/>
      <c r="C43" s="151"/>
      <c r="D43" s="119">
        <f t="shared" si="24"/>
        <v>27</v>
      </c>
      <c r="E43" s="104">
        <v>2357.1</v>
      </c>
      <c r="F43" s="104"/>
      <c r="G43" s="104">
        <f t="shared" ref="G43:G54" si="25">E43+F43</f>
        <v>2357.1</v>
      </c>
      <c r="H43" s="104"/>
      <c r="I43" s="104">
        <f t="shared" ref="I43:I54" si="26">G43+H43</f>
        <v>2357.1</v>
      </c>
      <c r="J43" s="104">
        <v>-257.10000000000002</v>
      </c>
      <c r="K43" s="104">
        <f t="shared" ref="K43:K54" si="27">I43+J43</f>
        <v>2100</v>
      </c>
    </row>
    <row r="44" spans="1:11" ht="16.149999999999999" customHeight="1">
      <c r="A44" s="149" t="s">
        <v>54</v>
      </c>
      <c r="B44" s="150"/>
      <c r="C44" s="151"/>
      <c r="D44" s="119">
        <f t="shared" si="24"/>
        <v>28</v>
      </c>
      <c r="E44" s="104">
        <v>2574.6999999999998</v>
      </c>
      <c r="F44" s="104"/>
      <c r="G44" s="104">
        <f t="shared" si="25"/>
        <v>2574.6999999999998</v>
      </c>
      <c r="H44" s="104"/>
      <c r="I44" s="104">
        <f t="shared" si="26"/>
        <v>2574.6999999999998</v>
      </c>
      <c r="J44" s="104"/>
      <c r="K44" s="104">
        <f t="shared" si="27"/>
        <v>2574.6999999999998</v>
      </c>
    </row>
    <row r="45" spans="1:11" ht="16.149999999999999" customHeight="1">
      <c r="A45" s="149" t="s">
        <v>55</v>
      </c>
      <c r="B45" s="150"/>
      <c r="C45" s="151"/>
      <c r="D45" s="119">
        <f t="shared" si="24"/>
        <v>29</v>
      </c>
      <c r="E45" s="104">
        <v>822.6</v>
      </c>
      <c r="F45" s="104"/>
      <c r="G45" s="104">
        <f t="shared" si="25"/>
        <v>822.6</v>
      </c>
      <c r="H45" s="104"/>
      <c r="I45" s="104">
        <f t="shared" si="26"/>
        <v>822.6</v>
      </c>
      <c r="J45" s="104"/>
      <c r="K45" s="104">
        <f t="shared" si="27"/>
        <v>822.6</v>
      </c>
    </row>
    <row r="46" spans="1:11" ht="16.149999999999999" customHeight="1">
      <c r="A46" s="149" t="s">
        <v>56</v>
      </c>
      <c r="B46" s="150"/>
      <c r="C46" s="151"/>
      <c r="D46" s="119">
        <f t="shared" si="24"/>
        <v>30</v>
      </c>
      <c r="E46" s="104">
        <v>20510.400000000001</v>
      </c>
      <c r="F46" s="104"/>
      <c r="G46" s="104">
        <f t="shared" si="25"/>
        <v>20510.400000000001</v>
      </c>
      <c r="H46" s="104">
        <v>50</v>
      </c>
      <c r="I46" s="104">
        <f t="shared" si="26"/>
        <v>20560.400000000001</v>
      </c>
      <c r="J46" s="104"/>
      <c r="K46" s="104">
        <f t="shared" si="27"/>
        <v>20560.400000000001</v>
      </c>
    </row>
    <row r="47" spans="1:11" ht="16.149999999999999" customHeight="1">
      <c r="A47" s="165" t="s">
        <v>57</v>
      </c>
      <c r="B47" s="166"/>
      <c r="C47" s="167"/>
      <c r="D47" s="119">
        <f t="shared" si="24"/>
        <v>31</v>
      </c>
      <c r="E47" s="104">
        <v>19307.5</v>
      </c>
      <c r="F47" s="104"/>
      <c r="G47" s="104">
        <f t="shared" si="25"/>
        <v>19307.5</v>
      </c>
      <c r="H47" s="104">
        <v>50</v>
      </c>
      <c r="I47" s="104">
        <f t="shared" si="26"/>
        <v>19357.5</v>
      </c>
      <c r="J47" s="104"/>
      <c r="K47" s="104">
        <f t="shared" si="27"/>
        <v>19357.5</v>
      </c>
    </row>
    <row r="48" spans="1:11" ht="16.149999999999999" customHeight="1">
      <c r="A48" s="149" t="s">
        <v>58</v>
      </c>
      <c r="B48" s="150"/>
      <c r="C48" s="151"/>
      <c r="D48" s="119">
        <f t="shared" si="24"/>
        <v>32</v>
      </c>
      <c r="E48" s="104">
        <v>4747.3999999999996</v>
      </c>
      <c r="F48" s="104"/>
      <c r="G48" s="104">
        <f t="shared" si="25"/>
        <v>4747.3999999999996</v>
      </c>
      <c r="H48" s="104"/>
      <c r="I48" s="104">
        <f t="shared" si="26"/>
        <v>4747.3999999999996</v>
      </c>
      <c r="J48" s="104"/>
      <c r="K48" s="104">
        <f t="shared" si="27"/>
        <v>4747.3999999999996</v>
      </c>
    </row>
    <row r="49" spans="1:11" ht="18" customHeight="1">
      <c r="A49" s="159" t="s">
        <v>59</v>
      </c>
      <c r="B49" s="150" t="s">
        <v>60</v>
      </c>
      <c r="C49" s="151"/>
      <c r="D49" s="119">
        <f t="shared" si="24"/>
        <v>33</v>
      </c>
      <c r="E49" s="104">
        <v>3804.6</v>
      </c>
      <c r="F49" s="104"/>
      <c r="G49" s="104">
        <f t="shared" si="25"/>
        <v>3804.6</v>
      </c>
      <c r="H49" s="104"/>
      <c r="I49" s="104">
        <f t="shared" si="26"/>
        <v>3804.6</v>
      </c>
      <c r="J49" s="104"/>
      <c r="K49" s="104">
        <f t="shared" si="27"/>
        <v>3804.6</v>
      </c>
    </row>
    <row r="50" spans="1:11" ht="31.9" customHeight="1">
      <c r="A50" s="163"/>
      <c r="B50" s="76" t="s">
        <v>61</v>
      </c>
      <c r="C50" s="75" t="s">
        <v>62</v>
      </c>
      <c r="D50" s="119">
        <f t="shared" si="24"/>
        <v>34</v>
      </c>
      <c r="E50" s="104">
        <v>0</v>
      </c>
      <c r="F50" s="104"/>
      <c r="G50" s="104">
        <f t="shared" si="25"/>
        <v>0</v>
      </c>
      <c r="H50" s="104"/>
      <c r="I50" s="104">
        <f t="shared" si="26"/>
        <v>0</v>
      </c>
      <c r="J50" s="104"/>
      <c r="K50" s="104">
        <f t="shared" si="27"/>
        <v>0</v>
      </c>
    </row>
    <row r="51" spans="1:11" ht="17.45" customHeight="1">
      <c r="A51" s="163"/>
      <c r="B51" s="164" t="s">
        <v>63</v>
      </c>
      <c r="C51" s="151"/>
      <c r="D51" s="119">
        <f t="shared" si="24"/>
        <v>35</v>
      </c>
      <c r="E51" s="104">
        <v>859.5</v>
      </c>
      <c r="F51" s="104"/>
      <c r="G51" s="104">
        <f t="shared" si="25"/>
        <v>859.5</v>
      </c>
      <c r="H51" s="104"/>
      <c r="I51" s="104">
        <f t="shared" si="26"/>
        <v>859.5</v>
      </c>
      <c r="J51" s="104"/>
      <c r="K51" s="104">
        <f t="shared" si="27"/>
        <v>859.5</v>
      </c>
    </row>
    <row r="52" spans="1:11" ht="17.45" customHeight="1">
      <c r="A52" s="163"/>
      <c r="B52" s="164" t="s">
        <v>64</v>
      </c>
      <c r="C52" s="151"/>
      <c r="D52" s="119">
        <f t="shared" si="24"/>
        <v>36</v>
      </c>
      <c r="E52" s="104">
        <v>0</v>
      </c>
      <c r="F52" s="104"/>
      <c r="G52" s="104">
        <f t="shared" si="25"/>
        <v>0</v>
      </c>
      <c r="H52" s="104"/>
      <c r="I52" s="104">
        <f t="shared" si="26"/>
        <v>0</v>
      </c>
      <c r="J52" s="104"/>
      <c r="K52" s="104">
        <f t="shared" si="27"/>
        <v>0</v>
      </c>
    </row>
    <row r="53" spans="1:11" ht="17.45" customHeight="1">
      <c r="A53" s="163"/>
      <c r="B53" s="164" t="s">
        <v>65</v>
      </c>
      <c r="C53" s="151"/>
      <c r="D53" s="119">
        <f t="shared" si="24"/>
        <v>37</v>
      </c>
      <c r="E53" s="104">
        <v>0</v>
      </c>
      <c r="F53" s="104"/>
      <c r="G53" s="104">
        <f t="shared" si="25"/>
        <v>0</v>
      </c>
      <c r="H53" s="104"/>
      <c r="I53" s="104">
        <f t="shared" si="26"/>
        <v>0</v>
      </c>
      <c r="J53" s="104"/>
      <c r="K53" s="104">
        <f t="shared" si="27"/>
        <v>0</v>
      </c>
    </row>
    <row r="54" spans="1:11" ht="17.45" customHeight="1">
      <c r="A54" s="149" t="s">
        <v>66</v>
      </c>
      <c r="B54" s="150"/>
      <c r="C54" s="151"/>
      <c r="D54" s="119">
        <f t="shared" si="24"/>
        <v>38</v>
      </c>
      <c r="E54" s="104">
        <v>703</v>
      </c>
      <c r="F54" s="104"/>
      <c r="G54" s="104">
        <f t="shared" si="25"/>
        <v>703</v>
      </c>
      <c r="H54" s="104"/>
      <c r="I54" s="104">
        <f t="shared" si="26"/>
        <v>703</v>
      </c>
      <c r="J54" s="104">
        <v>-53</v>
      </c>
      <c r="K54" s="104">
        <f t="shared" si="27"/>
        <v>650</v>
      </c>
    </row>
    <row r="55" spans="1:11" ht="17.45" customHeight="1">
      <c r="A55" s="149" t="s">
        <v>67</v>
      </c>
      <c r="B55" s="150"/>
      <c r="C55" s="151"/>
      <c r="D55" s="119">
        <f t="shared" si="24"/>
        <v>39</v>
      </c>
      <c r="E55" s="105">
        <f>E42+E43+E44+E45+E46+E48+E54</f>
        <v>32589.700000000004</v>
      </c>
      <c r="F55" s="105">
        <f t="shared" ref="F55:G55" si="28">F42+F43+F44+F45+F46+F48+F54</f>
        <v>60</v>
      </c>
      <c r="G55" s="105">
        <f t="shared" si="28"/>
        <v>32649.700000000004</v>
      </c>
      <c r="H55" s="105">
        <f t="shared" ref="H55:I55" si="29">H42+H43+H44+H45+H46+H48+H54</f>
        <v>50</v>
      </c>
      <c r="I55" s="105">
        <f t="shared" si="29"/>
        <v>32699.700000000004</v>
      </c>
      <c r="J55" s="105">
        <f t="shared" ref="J55:K55" si="30">J42+J43+J44+J45+J46+J48+J54</f>
        <v>-310.10000000000002</v>
      </c>
      <c r="K55" s="105">
        <f t="shared" si="30"/>
        <v>32389.599999999999</v>
      </c>
    </row>
    <row r="56" spans="1:11" ht="27" customHeight="1">
      <c r="A56" s="154" t="s">
        <v>68</v>
      </c>
      <c r="B56" s="155"/>
      <c r="C56" s="155"/>
      <c r="D56" s="119">
        <f t="shared" si="24"/>
        <v>40</v>
      </c>
      <c r="E56" s="106">
        <v>0</v>
      </c>
      <c r="F56" s="106"/>
      <c r="G56" s="106">
        <f>E56+F56</f>
        <v>0</v>
      </c>
      <c r="H56" s="106"/>
      <c r="I56" s="106">
        <f>G56+H56</f>
        <v>0</v>
      </c>
      <c r="J56" s="106"/>
      <c r="K56" s="106">
        <f>I56+J56</f>
        <v>0</v>
      </c>
    </row>
    <row r="57" spans="1:11" ht="16.899999999999999" customHeight="1">
      <c r="A57" s="156" t="s">
        <v>69</v>
      </c>
      <c r="B57" s="157"/>
      <c r="C57" s="158"/>
      <c r="D57" s="119">
        <f t="shared" si="24"/>
        <v>41</v>
      </c>
      <c r="E57" s="105">
        <f>E55+E56</f>
        <v>32589.700000000004</v>
      </c>
      <c r="F57" s="105">
        <f t="shared" ref="F57:G57" si="31">F55+F56</f>
        <v>60</v>
      </c>
      <c r="G57" s="105">
        <f t="shared" si="31"/>
        <v>32649.700000000004</v>
      </c>
      <c r="H57" s="105">
        <f t="shared" ref="H57:I57" si="32">H55+H56</f>
        <v>50</v>
      </c>
      <c r="I57" s="105">
        <f t="shared" si="32"/>
        <v>32699.700000000004</v>
      </c>
      <c r="J57" s="105">
        <f t="shared" ref="J57:K57" si="33">J55+J56</f>
        <v>-310.10000000000002</v>
      </c>
      <c r="K57" s="105">
        <f t="shared" si="33"/>
        <v>32389.599999999999</v>
      </c>
    </row>
    <row r="58" spans="1:11" ht="16.899999999999999" customHeight="1">
      <c r="A58" s="159" t="s">
        <v>59</v>
      </c>
      <c r="B58" s="161" t="s">
        <v>70</v>
      </c>
      <c r="C58" s="162"/>
      <c r="D58" s="119">
        <f t="shared" si="24"/>
        <v>42</v>
      </c>
      <c r="E58" s="104">
        <v>509</v>
      </c>
      <c r="F58" s="104">
        <v>70</v>
      </c>
      <c r="G58" s="104">
        <f>E58+F58</f>
        <v>579</v>
      </c>
      <c r="H58" s="104"/>
      <c r="I58" s="104">
        <f>G58+H58</f>
        <v>579</v>
      </c>
      <c r="J58" s="104"/>
      <c r="K58" s="104">
        <f>I58+J58</f>
        <v>579</v>
      </c>
    </row>
    <row r="59" spans="1:11" ht="16.899999999999999" customHeight="1">
      <c r="A59" s="160"/>
      <c r="B59" s="162" t="s">
        <v>71</v>
      </c>
      <c r="C59" s="153"/>
      <c r="D59" s="119">
        <f t="shared" si="24"/>
        <v>43</v>
      </c>
      <c r="E59" s="107">
        <v>0</v>
      </c>
      <c r="F59" s="107"/>
      <c r="G59" s="104">
        <f>E59+F59</f>
        <v>0</v>
      </c>
      <c r="H59" s="107"/>
      <c r="I59" s="104">
        <f>G59+H59</f>
        <v>0</v>
      </c>
      <c r="J59" s="107"/>
      <c r="K59" s="104">
        <f>I59+J59</f>
        <v>0</v>
      </c>
    </row>
    <row r="60" spans="1:11" ht="16.899999999999999" customHeight="1">
      <c r="A60" s="146" t="s">
        <v>72</v>
      </c>
      <c r="B60" s="147"/>
      <c r="C60" s="148"/>
      <c r="D60" s="119">
        <f t="shared" si="24"/>
        <v>44</v>
      </c>
      <c r="E60" s="108">
        <f>E62+E61</f>
        <v>2010.8</v>
      </c>
      <c r="F60" s="108">
        <f t="shared" ref="F60:G60" si="34">F62+F61</f>
        <v>500</v>
      </c>
      <c r="G60" s="108">
        <f t="shared" si="34"/>
        <v>2510.8000000000002</v>
      </c>
      <c r="H60" s="108">
        <f t="shared" ref="H60:I60" si="35">H62+H61</f>
        <v>0</v>
      </c>
      <c r="I60" s="108">
        <f t="shared" si="35"/>
        <v>2510.8000000000002</v>
      </c>
      <c r="J60" s="108">
        <f t="shared" ref="J60:K60" si="36">J62+J61</f>
        <v>0</v>
      </c>
      <c r="K60" s="108">
        <f t="shared" si="36"/>
        <v>2510.8000000000002</v>
      </c>
    </row>
    <row r="61" spans="1:11" ht="16.899999999999999" customHeight="1">
      <c r="A61" s="149" t="s">
        <v>73</v>
      </c>
      <c r="B61" s="150"/>
      <c r="C61" s="151"/>
      <c r="D61" s="119">
        <f t="shared" si="24"/>
        <v>45</v>
      </c>
      <c r="E61" s="104">
        <v>0</v>
      </c>
      <c r="F61" s="104"/>
      <c r="G61" s="104">
        <f>E61+F61</f>
        <v>0</v>
      </c>
      <c r="H61" s="104"/>
      <c r="I61" s="104">
        <f>G61+H61</f>
        <v>0</v>
      </c>
      <c r="J61" s="104"/>
      <c r="K61" s="104">
        <f>I61+J61</f>
        <v>0</v>
      </c>
    </row>
    <row r="62" spans="1:11" ht="16.899999999999999" customHeight="1">
      <c r="A62" s="149" t="s">
        <v>74</v>
      </c>
      <c r="B62" s="150"/>
      <c r="C62" s="151"/>
      <c r="D62" s="119">
        <f t="shared" si="24"/>
        <v>46</v>
      </c>
      <c r="E62" s="105">
        <f>E63+E64</f>
        <v>2010.8</v>
      </c>
      <c r="F62" s="105">
        <f t="shared" ref="F62:G62" si="37">F63+F64</f>
        <v>500</v>
      </c>
      <c r="G62" s="105">
        <f t="shared" si="37"/>
        <v>2510.8000000000002</v>
      </c>
      <c r="H62" s="105">
        <f t="shared" ref="H62:I62" si="38">H63+H64</f>
        <v>0</v>
      </c>
      <c r="I62" s="105">
        <f t="shared" si="38"/>
        <v>2510.8000000000002</v>
      </c>
      <c r="J62" s="105">
        <f t="shared" ref="J62:K62" si="39">J63+J64</f>
        <v>0</v>
      </c>
      <c r="K62" s="105">
        <f t="shared" si="39"/>
        <v>2510.8000000000002</v>
      </c>
    </row>
    <row r="63" spans="1:11" ht="16.899999999999999" customHeight="1">
      <c r="A63" s="152" t="s">
        <v>43</v>
      </c>
      <c r="B63" s="153" t="s">
        <v>75</v>
      </c>
      <c r="C63" s="153"/>
      <c r="D63" s="119">
        <f t="shared" si="24"/>
        <v>47</v>
      </c>
      <c r="E63" s="104">
        <v>0</v>
      </c>
      <c r="F63" s="104"/>
      <c r="G63" s="104">
        <f>E63+F63</f>
        <v>0</v>
      </c>
      <c r="H63" s="104"/>
      <c r="I63" s="104">
        <f>G63+H63</f>
        <v>0</v>
      </c>
      <c r="J63" s="104"/>
      <c r="K63" s="104">
        <f>I63+J63</f>
        <v>0</v>
      </c>
    </row>
    <row r="64" spans="1:11" ht="16.899999999999999" customHeight="1">
      <c r="A64" s="152"/>
      <c r="B64" s="153" t="s">
        <v>76</v>
      </c>
      <c r="C64" s="153"/>
      <c r="D64" s="119">
        <f t="shared" si="24"/>
        <v>48</v>
      </c>
      <c r="E64" s="104">
        <v>2010.8</v>
      </c>
      <c r="F64" s="104">
        <v>500</v>
      </c>
      <c r="G64" s="104">
        <f>E64+F64</f>
        <v>2510.8000000000002</v>
      </c>
      <c r="H64" s="104"/>
      <c r="I64" s="104">
        <f>G64+H64</f>
        <v>2510.8000000000002</v>
      </c>
      <c r="J64" s="104"/>
      <c r="K64" s="104">
        <f>I64+J64</f>
        <v>2510.8000000000002</v>
      </c>
    </row>
    <row r="65" spans="1:11" ht="20.45" customHeight="1">
      <c r="A65" s="140" t="s">
        <v>77</v>
      </c>
      <c r="B65" s="141"/>
      <c r="C65" s="142"/>
      <c r="D65" s="119">
        <f t="shared" si="24"/>
        <v>49</v>
      </c>
      <c r="E65" s="109">
        <f>E11-E40</f>
        <v>-3150.7000000000044</v>
      </c>
      <c r="F65" s="109">
        <f t="shared" ref="F65:G65" si="40">F11-F40</f>
        <v>5</v>
      </c>
      <c r="G65" s="109">
        <f t="shared" si="40"/>
        <v>-3145.7000000000044</v>
      </c>
      <c r="H65" s="109">
        <f t="shared" ref="H65:I65" si="41">H11-H40</f>
        <v>812.6</v>
      </c>
      <c r="I65" s="109">
        <f t="shared" si="41"/>
        <v>-2333.1000000000058</v>
      </c>
      <c r="J65" s="109">
        <f t="shared" ref="J65:K65" si="42">J11-J40</f>
        <v>983.7</v>
      </c>
      <c r="K65" s="109">
        <f t="shared" si="42"/>
        <v>-1349.4000000000015</v>
      </c>
    </row>
    <row r="66" spans="1:11" ht="19.899999999999999" customHeight="1">
      <c r="A66" s="140" t="s">
        <v>78</v>
      </c>
      <c r="B66" s="141"/>
      <c r="C66" s="142"/>
      <c r="D66" s="119">
        <f t="shared" si="24"/>
        <v>50</v>
      </c>
      <c r="E66" s="104">
        <v>2175</v>
      </c>
      <c r="F66" s="104">
        <v>2700</v>
      </c>
      <c r="G66" s="104">
        <f>E66+F66</f>
        <v>4875</v>
      </c>
      <c r="H66" s="104"/>
      <c r="I66" s="104">
        <f>G66+H66</f>
        <v>4875</v>
      </c>
      <c r="J66" s="104"/>
      <c r="K66" s="104">
        <f>I66+J66</f>
        <v>4875</v>
      </c>
    </row>
    <row r="67" spans="1:11" ht="18.600000000000001" customHeight="1">
      <c r="A67" s="143" t="s">
        <v>79</v>
      </c>
      <c r="B67" s="144"/>
      <c r="C67" s="145"/>
      <c r="D67" s="119">
        <f t="shared" si="24"/>
        <v>51</v>
      </c>
      <c r="E67" s="104">
        <v>60</v>
      </c>
      <c r="F67" s="104">
        <v>50</v>
      </c>
      <c r="G67" s="104">
        <f>E67+F67</f>
        <v>110</v>
      </c>
      <c r="H67" s="104"/>
      <c r="I67" s="104">
        <f>G67+H67</f>
        <v>110</v>
      </c>
      <c r="J67" s="104"/>
      <c r="K67" s="104">
        <f>I67+J67</f>
        <v>110</v>
      </c>
    </row>
    <row r="68" spans="1:11" ht="18.600000000000001" customHeight="1">
      <c r="A68" s="140" t="s">
        <v>80</v>
      </c>
      <c r="B68" s="141"/>
      <c r="C68" s="142"/>
      <c r="D68" s="119">
        <f t="shared" si="24"/>
        <v>52</v>
      </c>
      <c r="E68" s="104">
        <v>2093.8000000000002</v>
      </c>
      <c r="F68" s="104">
        <v>2650.5</v>
      </c>
      <c r="G68" s="104">
        <f>E68+F68</f>
        <v>4744.3</v>
      </c>
      <c r="H68" s="104"/>
      <c r="I68" s="104">
        <f>G68+H68</f>
        <v>4744.3</v>
      </c>
      <c r="J68" s="104"/>
      <c r="K68" s="104">
        <f>I68+J68</f>
        <v>4744.3</v>
      </c>
    </row>
    <row r="69" spans="1:11" ht="16.899999999999999" customHeight="1">
      <c r="A69" s="143" t="s">
        <v>81</v>
      </c>
      <c r="B69" s="144"/>
      <c r="C69" s="145"/>
      <c r="D69" s="119">
        <f t="shared" si="24"/>
        <v>53</v>
      </c>
      <c r="E69" s="104">
        <v>0.1</v>
      </c>
      <c r="F69" s="104">
        <v>0.5</v>
      </c>
      <c r="G69" s="104">
        <f>E69+F69</f>
        <v>0.6</v>
      </c>
      <c r="H69" s="104"/>
      <c r="I69" s="104">
        <f>G69+H69</f>
        <v>0.6</v>
      </c>
      <c r="J69" s="104">
        <v>0.4</v>
      </c>
      <c r="K69" s="104">
        <f>I69+J69</f>
        <v>1</v>
      </c>
    </row>
    <row r="70" spans="1:11" ht="21" customHeight="1">
      <c r="A70" s="140" t="s">
        <v>82</v>
      </c>
      <c r="B70" s="141"/>
      <c r="C70" s="142"/>
      <c r="D70" s="119">
        <f t="shared" si="24"/>
        <v>54</v>
      </c>
      <c r="E70" s="109">
        <f>E65+E66-E68</f>
        <v>-3069.5000000000045</v>
      </c>
      <c r="F70" s="109">
        <f t="shared" ref="F70:G70" si="43">F65+F66-F68</f>
        <v>54.5</v>
      </c>
      <c r="G70" s="109">
        <f t="shared" si="43"/>
        <v>-3015.0000000000045</v>
      </c>
      <c r="H70" s="109">
        <f t="shared" ref="H70:I70" si="44">H65+H66-H68</f>
        <v>812.6</v>
      </c>
      <c r="I70" s="109">
        <f t="shared" si="44"/>
        <v>-2202.400000000006</v>
      </c>
      <c r="J70" s="109">
        <f t="shared" ref="J70:K70" si="45">J65+J66-J68</f>
        <v>983.7</v>
      </c>
      <c r="K70" s="109">
        <f t="shared" si="45"/>
        <v>-1218.7000000000016</v>
      </c>
    </row>
    <row r="71" spans="1:11" ht="16.899999999999999" customHeight="1">
      <c r="A71" s="134" t="s">
        <v>83</v>
      </c>
      <c r="B71" s="135"/>
      <c r="C71" s="136"/>
      <c r="D71" s="119">
        <f t="shared" si="24"/>
        <v>55</v>
      </c>
      <c r="E71" s="104">
        <v>2</v>
      </c>
      <c r="F71" s="104">
        <v>0.5</v>
      </c>
      <c r="G71" s="104">
        <f>E71+F71</f>
        <v>2.5</v>
      </c>
      <c r="H71" s="104"/>
      <c r="I71" s="104">
        <f>G71+H71</f>
        <v>2.5</v>
      </c>
      <c r="J71" s="104">
        <v>0.5</v>
      </c>
      <c r="K71" s="104">
        <f>I71+J71</f>
        <v>3</v>
      </c>
    </row>
    <row r="72" spans="1:11" ht="16.899999999999999" customHeight="1">
      <c r="A72" s="134" t="s">
        <v>84</v>
      </c>
      <c r="B72" s="135"/>
      <c r="C72" s="136"/>
      <c r="D72" s="119">
        <f t="shared" si="24"/>
        <v>56</v>
      </c>
      <c r="E72" s="104">
        <v>0</v>
      </c>
      <c r="F72" s="104">
        <v>0</v>
      </c>
      <c r="G72" s="104">
        <f>E72+F72</f>
        <v>0</v>
      </c>
      <c r="H72" s="104">
        <v>0</v>
      </c>
      <c r="I72" s="104">
        <f>G72+H72</f>
        <v>0</v>
      </c>
      <c r="J72" s="104">
        <v>0</v>
      </c>
      <c r="K72" s="104">
        <f>I72+J72</f>
        <v>0</v>
      </c>
    </row>
    <row r="73" spans="1:11" ht="22.15" customHeight="1" thickBot="1">
      <c r="A73" s="137" t="s">
        <v>85</v>
      </c>
      <c r="B73" s="138"/>
      <c r="C73" s="139"/>
      <c r="D73" s="120">
        <f t="shared" si="24"/>
        <v>57</v>
      </c>
      <c r="E73" s="110">
        <f>E70-E71-E72</f>
        <v>-3071.5000000000045</v>
      </c>
      <c r="F73" s="110">
        <f t="shared" ref="F73:G73" si="46">F70-F71-F72</f>
        <v>54</v>
      </c>
      <c r="G73" s="110">
        <f t="shared" si="46"/>
        <v>-3017.5000000000045</v>
      </c>
      <c r="H73" s="110">
        <f t="shared" ref="H73:I73" si="47">H70-H71-H72</f>
        <v>812.6</v>
      </c>
      <c r="I73" s="110">
        <f t="shared" si="47"/>
        <v>-2204.900000000006</v>
      </c>
      <c r="J73" s="110">
        <f t="shared" ref="J73:K73" si="48">J70-J71-J72</f>
        <v>983.2</v>
      </c>
      <c r="K73" s="110">
        <f t="shared" si="48"/>
        <v>-1221.7000000000016</v>
      </c>
    </row>
  </sheetData>
  <mergeCells count="73">
    <mergeCell ref="A15:C15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A32:A34"/>
    <mergeCell ref="B32:C32"/>
    <mergeCell ref="B33:C33"/>
    <mergeCell ref="B34:C34"/>
    <mergeCell ref="A47:C47"/>
    <mergeCell ref="A35:C35"/>
    <mergeCell ref="A36:D36"/>
    <mergeCell ref="A38:D38"/>
    <mergeCell ref="A39:D39"/>
    <mergeCell ref="A40:C40"/>
    <mergeCell ref="A41:C41"/>
    <mergeCell ref="A42:C42"/>
    <mergeCell ref="A43:C43"/>
    <mergeCell ref="A44:C44"/>
    <mergeCell ref="A45:C45"/>
    <mergeCell ref="A46:C46"/>
    <mergeCell ref="A48:C48"/>
    <mergeCell ref="A49:A53"/>
    <mergeCell ref="B49:C49"/>
    <mergeCell ref="B51:C51"/>
    <mergeCell ref="B52:C52"/>
    <mergeCell ref="B53:C53"/>
    <mergeCell ref="A54:C54"/>
    <mergeCell ref="A55:C55"/>
    <mergeCell ref="A56:C56"/>
    <mergeCell ref="A57:C57"/>
    <mergeCell ref="A58:A59"/>
    <mergeCell ref="B58:C58"/>
    <mergeCell ref="B59:C59"/>
    <mergeCell ref="A60:C60"/>
    <mergeCell ref="A61:C61"/>
    <mergeCell ref="A62:C62"/>
    <mergeCell ref="A63:A64"/>
    <mergeCell ref="B63:C63"/>
    <mergeCell ref="B64:C64"/>
    <mergeCell ref="A71:C71"/>
    <mergeCell ref="A72:C72"/>
    <mergeCell ref="A73:C73"/>
    <mergeCell ref="A65:C65"/>
    <mergeCell ref="A66:C66"/>
    <mergeCell ref="A67:C67"/>
    <mergeCell ref="A68:C68"/>
    <mergeCell ref="A69:C69"/>
    <mergeCell ref="A70:C70"/>
  </mergeCells>
  <dataValidations count="3">
    <dataValidation type="custom" allowBlank="1" showInputMessage="1" showErrorMessage="1" sqref="E58:K58 G59 I59 K59" xr:uid="{00000000-0002-0000-0000-000000000000}">
      <formula1>MOD(E58*10,1)=0</formula1>
    </dataValidation>
    <dataValidation allowBlank="1" showErrorMessage="1" sqref="A3:K3" xr:uid="{00000000-0002-0000-0000-000001000000}"/>
    <dataValidation type="custom" allowBlank="1" showInputMessage="1" showErrorMessage="1" errorTitle="Znaki po przecinku" error="Wpisana wartość może mieć wyłącznie 1 znak po przecinku." sqref="E30:K30 E56:K56 E32:K34 E61:K64 E66:K69 E15:F28 E59:F59 E42:K54 E71:K72 H15:H28 H59 J15:J28 J59" xr:uid="{00000000-0002-0000-0000-000002000000}">
      <formula1>MOD(E15*10,1)=0</formula1>
    </dataValidation>
  </dataValidations>
  <pageMargins left="0.7" right="0.7" top="0.75" bottom="0.75" header="0.3" footer="0.3"/>
  <pageSetup paperSize="9" scale="49" fitToHeight="0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topLeftCell="A22" workbookViewId="0">
      <selection activeCell="I28" sqref="I28"/>
    </sheetView>
  </sheetViews>
  <sheetFormatPr defaultRowHeight="15"/>
  <cols>
    <col min="4" max="4" width="28" customWidth="1" collapsed="1"/>
    <col min="5" max="5" width="4.85546875" customWidth="1" collapsed="1"/>
    <col min="6" max="6" width="18.5703125" customWidth="1" collapsed="1"/>
    <col min="9" max="9" width="10.7109375" bestFit="1" customWidth="1"/>
    <col min="10" max="10" width="11.42578125" bestFit="1" customWidth="1"/>
  </cols>
  <sheetData>
    <row r="1" spans="1:9">
      <c r="A1" s="9" t="str">
        <f>'Dział I'!A3:E3</f>
        <v>Akademia Sztuk Teatralnych im. Stanisława Wyspiańskiego w Krakowie</v>
      </c>
      <c r="B1" s="10"/>
      <c r="C1" s="10"/>
      <c r="D1" s="11"/>
      <c r="E1" s="11"/>
      <c r="F1" s="11"/>
    </row>
    <row r="2" spans="1:9" ht="15.75">
      <c r="A2" s="168" t="s">
        <v>86</v>
      </c>
      <c r="B2" s="168"/>
      <c r="C2" s="168"/>
      <c r="D2" s="168"/>
      <c r="E2" s="168"/>
      <c r="F2" s="168"/>
    </row>
    <row r="3" spans="1:9" ht="16.5" thickBot="1">
      <c r="A3" s="12"/>
      <c r="B3" s="12"/>
      <c r="C3" s="12"/>
      <c r="D3" s="12"/>
      <c r="E3" s="12"/>
      <c r="F3" s="13"/>
    </row>
    <row r="4" spans="1:9" ht="30" customHeight="1">
      <c r="A4" s="222" t="s">
        <v>87</v>
      </c>
      <c r="B4" s="223"/>
      <c r="C4" s="223"/>
      <c r="D4" s="223"/>
      <c r="E4" s="224"/>
      <c r="F4" s="81" t="s">
        <v>172</v>
      </c>
    </row>
    <row r="5" spans="1:9" ht="15.75" thickBot="1">
      <c r="A5" s="225">
        <v>1</v>
      </c>
      <c r="B5" s="226"/>
      <c r="C5" s="226"/>
      <c r="D5" s="226"/>
      <c r="E5" s="226"/>
      <c r="F5" s="14">
        <v>2</v>
      </c>
    </row>
    <row r="6" spans="1:9" ht="15.75">
      <c r="A6" s="227" t="s">
        <v>88</v>
      </c>
      <c r="B6" s="230" t="s">
        <v>89</v>
      </c>
      <c r="C6" s="231"/>
      <c r="D6" s="232"/>
      <c r="E6" s="15" t="s">
        <v>4</v>
      </c>
      <c r="F6" s="16">
        <v>67303.7</v>
      </c>
    </row>
    <row r="7" spans="1:9" ht="15.75">
      <c r="A7" s="228"/>
      <c r="B7" s="164" t="s">
        <v>90</v>
      </c>
      <c r="C7" s="150"/>
      <c r="D7" s="151"/>
      <c r="E7" s="5" t="s">
        <v>6</v>
      </c>
      <c r="F7" s="17">
        <f>F8+F9</f>
        <v>148.1</v>
      </c>
    </row>
    <row r="8" spans="1:9" ht="15.75">
      <c r="A8" s="228"/>
      <c r="B8" s="233" t="s">
        <v>59</v>
      </c>
      <c r="C8" s="164" t="s">
        <v>91</v>
      </c>
      <c r="D8" s="151"/>
      <c r="E8" s="5" t="s">
        <v>8</v>
      </c>
      <c r="F8" s="17">
        <v>28.6</v>
      </c>
    </row>
    <row r="9" spans="1:9" ht="31.9" customHeight="1">
      <c r="A9" s="228"/>
      <c r="B9" s="234"/>
      <c r="C9" s="164" t="s">
        <v>92</v>
      </c>
      <c r="D9" s="151"/>
      <c r="E9" s="5" t="s">
        <v>10</v>
      </c>
      <c r="F9" s="17">
        <v>119.5</v>
      </c>
    </row>
    <row r="10" spans="1:9" ht="15.75">
      <c r="A10" s="228"/>
      <c r="B10" s="235"/>
      <c r="C10" s="164" t="s">
        <v>93</v>
      </c>
      <c r="D10" s="151"/>
      <c r="E10" s="5" t="s">
        <v>12</v>
      </c>
      <c r="F10" s="18">
        <v>0</v>
      </c>
    </row>
    <row r="11" spans="1:9" ht="15.75">
      <c r="A11" s="228"/>
      <c r="B11" s="211" t="s">
        <v>94</v>
      </c>
      <c r="C11" s="211"/>
      <c r="D11" s="211"/>
      <c r="E11" s="5" t="s">
        <v>14</v>
      </c>
      <c r="F11" s="18">
        <v>1984.9</v>
      </c>
    </row>
    <row r="12" spans="1:9" ht="15.75">
      <c r="A12" s="228"/>
      <c r="B12" s="233" t="s">
        <v>59</v>
      </c>
      <c r="C12" s="211" t="s">
        <v>95</v>
      </c>
      <c r="D12" s="211"/>
      <c r="E12" s="5" t="s">
        <v>16</v>
      </c>
      <c r="F12" s="18">
        <v>0</v>
      </c>
    </row>
    <row r="13" spans="1:9" ht="15.75">
      <c r="A13" s="228"/>
      <c r="B13" s="235"/>
      <c r="C13" s="211" t="s">
        <v>93</v>
      </c>
      <c r="D13" s="211"/>
      <c r="E13" s="5" t="s">
        <v>18</v>
      </c>
      <c r="F13" s="18">
        <v>0</v>
      </c>
    </row>
    <row r="14" spans="1:9" ht="31.15" customHeight="1" thickBot="1">
      <c r="A14" s="229"/>
      <c r="B14" s="215" t="s">
        <v>150</v>
      </c>
      <c r="C14" s="215"/>
      <c r="D14" s="215"/>
      <c r="E14" s="19" t="s">
        <v>20</v>
      </c>
      <c r="F14" s="20">
        <f>F6+F7-F11</f>
        <v>65466.9</v>
      </c>
      <c r="I14" s="130"/>
    </row>
    <row r="15" spans="1:9" ht="15.75">
      <c r="A15" s="219" t="s">
        <v>96</v>
      </c>
      <c r="B15" s="210" t="s">
        <v>89</v>
      </c>
      <c r="C15" s="210"/>
      <c r="D15" s="210"/>
      <c r="E15" s="21">
        <f>E14+1</f>
        <v>10</v>
      </c>
      <c r="F15" s="131">
        <v>158.9</v>
      </c>
      <c r="I15" s="130"/>
    </row>
    <row r="16" spans="1:9" ht="15.75">
      <c r="A16" s="220"/>
      <c r="B16" s="211" t="s">
        <v>90</v>
      </c>
      <c r="C16" s="211"/>
      <c r="D16" s="211"/>
      <c r="E16" s="8">
        <f>E15+1</f>
        <v>11</v>
      </c>
      <c r="F16" s="132">
        <v>682</v>
      </c>
      <c r="I16" s="130"/>
    </row>
    <row r="17" spans="1:10" ht="34.15" customHeight="1">
      <c r="A17" s="220"/>
      <c r="B17" s="212" t="s">
        <v>97</v>
      </c>
      <c r="C17" s="213"/>
      <c r="D17" s="214"/>
      <c r="E17" s="8">
        <f t="shared" ref="E17:E19" si="0">E16+1</f>
        <v>12</v>
      </c>
      <c r="F17" s="132">
        <v>0</v>
      </c>
      <c r="I17" s="130"/>
    </row>
    <row r="18" spans="1:10" ht="15.75">
      <c r="A18" s="220"/>
      <c r="B18" s="211" t="s">
        <v>94</v>
      </c>
      <c r="C18" s="211"/>
      <c r="D18" s="211"/>
      <c r="E18" s="8">
        <f t="shared" si="0"/>
        <v>13</v>
      </c>
      <c r="F18" s="132">
        <v>750</v>
      </c>
      <c r="I18" s="130"/>
      <c r="J18" s="87"/>
    </row>
    <row r="19" spans="1:10" ht="34.9" customHeight="1" thickBot="1">
      <c r="A19" s="221"/>
      <c r="B19" s="215" t="s">
        <v>151</v>
      </c>
      <c r="C19" s="215"/>
      <c r="D19" s="215"/>
      <c r="E19" s="8">
        <f t="shared" si="0"/>
        <v>14</v>
      </c>
      <c r="F19" s="133">
        <f>F15+F16-F18</f>
        <v>90.899999999999977</v>
      </c>
      <c r="I19" s="130"/>
    </row>
    <row r="20" spans="1:10" ht="15.75">
      <c r="A20" s="219" t="s">
        <v>98</v>
      </c>
      <c r="B20" s="210" t="s">
        <v>89</v>
      </c>
      <c r="C20" s="210"/>
      <c r="D20" s="210"/>
      <c r="E20" s="21">
        <f>E19+1</f>
        <v>15</v>
      </c>
      <c r="F20" s="131">
        <v>1867.9</v>
      </c>
      <c r="I20" s="130"/>
    </row>
    <row r="21" spans="1:10" ht="15.75">
      <c r="A21" s="220"/>
      <c r="B21" s="211" t="s">
        <v>90</v>
      </c>
      <c r="C21" s="211"/>
      <c r="D21" s="211"/>
      <c r="E21" s="8">
        <f t="shared" ref="E21:E32" si="1">E20+1</f>
        <v>16</v>
      </c>
      <c r="F21" s="132">
        <v>874</v>
      </c>
      <c r="I21" s="130"/>
    </row>
    <row r="22" spans="1:10" ht="15.75">
      <c r="A22" s="220"/>
      <c r="B22" s="211" t="s">
        <v>94</v>
      </c>
      <c r="C22" s="211"/>
      <c r="D22" s="211"/>
      <c r="E22" s="8">
        <f t="shared" si="1"/>
        <v>17</v>
      </c>
      <c r="F22" s="132">
        <v>818.7</v>
      </c>
      <c r="I22" s="130"/>
      <c r="J22" s="130"/>
    </row>
    <row r="23" spans="1:10" ht="31.9" customHeight="1" thickBot="1">
      <c r="A23" s="221"/>
      <c r="B23" s="215" t="s">
        <v>150</v>
      </c>
      <c r="C23" s="215"/>
      <c r="D23" s="215"/>
      <c r="E23" s="23">
        <f t="shared" si="1"/>
        <v>18</v>
      </c>
      <c r="F23" s="133">
        <f>F20+F21-F22</f>
        <v>1923.2</v>
      </c>
      <c r="I23" s="130"/>
      <c r="J23" s="130"/>
    </row>
    <row r="24" spans="1:10" ht="15.75">
      <c r="A24" s="207" t="s">
        <v>99</v>
      </c>
      <c r="B24" s="210" t="s">
        <v>89</v>
      </c>
      <c r="C24" s="210"/>
      <c r="D24" s="210"/>
      <c r="E24" s="24">
        <f t="shared" si="1"/>
        <v>19</v>
      </c>
      <c r="F24" s="128">
        <v>38.799999999999997</v>
      </c>
      <c r="I24" s="130"/>
      <c r="J24" s="130"/>
    </row>
    <row r="25" spans="1:10" ht="15.75">
      <c r="A25" s="208"/>
      <c r="B25" s="211" t="s">
        <v>90</v>
      </c>
      <c r="C25" s="211"/>
      <c r="D25" s="211"/>
      <c r="E25" s="8">
        <f t="shared" si="1"/>
        <v>20</v>
      </c>
      <c r="F25" s="17">
        <v>26</v>
      </c>
      <c r="I25" s="130"/>
      <c r="J25" s="130"/>
    </row>
    <row r="26" spans="1:10" ht="46.9" customHeight="1">
      <c r="A26" s="208"/>
      <c r="B26" s="212" t="s">
        <v>100</v>
      </c>
      <c r="C26" s="213"/>
      <c r="D26" s="214"/>
      <c r="E26" s="8">
        <f t="shared" si="1"/>
        <v>21</v>
      </c>
      <c r="F26" s="129">
        <v>0</v>
      </c>
      <c r="I26" s="130"/>
    </row>
    <row r="27" spans="1:10" ht="15.75">
      <c r="A27" s="208"/>
      <c r="B27" s="211" t="s">
        <v>94</v>
      </c>
      <c r="C27" s="211"/>
      <c r="D27" s="211"/>
      <c r="E27" s="8">
        <f t="shared" si="1"/>
        <v>22</v>
      </c>
      <c r="F27" s="17">
        <v>64.8</v>
      </c>
    </row>
    <row r="28" spans="1:10" ht="32.450000000000003" customHeight="1" thickBot="1">
      <c r="A28" s="209"/>
      <c r="B28" s="215" t="s">
        <v>151</v>
      </c>
      <c r="C28" s="215"/>
      <c r="D28" s="215"/>
      <c r="E28" s="23">
        <f t="shared" si="1"/>
        <v>23</v>
      </c>
      <c r="F28" s="22">
        <f>F24+F25-F27</f>
        <v>0</v>
      </c>
    </row>
    <row r="29" spans="1:10" ht="15.75">
      <c r="A29" s="216" t="s">
        <v>101</v>
      </c>
      <c r="B29" s="218" t="s">
        <v>102</v>
      </c>
      <c r="C29" s="218"/>
      <c r="D29" s="218"/>
      <c r="E29" s="21">
        <f t="shared" si="1"/>
        <v>24</v>
      </c>
      <c r="F29" s="25">
        <v>2.5</v>
      </c>
    </row>
    <row r="30" spans="1:10" ht="15.75">
      <c r="A30" s="216"/>
      <c r="B30" s="211" t="s">
        <v>103</v>
      </c>
      <c r="C30" s="211"/>
      <c r="D30" s="211"/>
      <c r="E30" s="8">
        <f t="shared" si="1"/>
        <v>25</v>
      </c>
      <c r="F30" s="26">
        <v>21</v>
      </c>
    </row>
    <row r="31" spans="1:10" ht="15.75">
      <c r="A31" s="217"/>
      <c r="B31" s="211" t="s">
        <v>104</v>
      </c>
      <c r="C31" s="211"/>
      <c r="D31" s="211"/>
      <c r="E31" s="8">
        <f t="shared" si="1"/>
        <v>26</v>
      </c>
      <c r="F31" s="17">
        <v>23.5</v>
      </c>
    </row>
    <row r="32" spans="1:10" ht="33.6" customHeight="1" thickBot="1">
      <c r="A32" s="209"/>
      <c r="B32" s="215" t="s">
        <v>151</v>
      </c>
      <c r="C32" s="215"/>
      <c r="D32" s="215"/>
      <c r="E32" s="23">
        <f t="shared" si="1"/>
        <v>27</v>
      </c>
      <c r="F32" s="22">
        <f>F29+F30-F31</f>
        <v>0</v>
      </c>
    </row>
    <row r="33" spans="1:6" ht="15.75">
      <c r="A33" s="13"/>
      <c r="B33" s="13"/>
      <c r="C33" s="13"/>
      <c r="D33" s="13"/>
      <c r="E33" s="13"/>
      <c r="F33" s="27"/>
    </row>
    <row r="34" spans="1:6">
      <c r="A34" s="206"/>
      <c r="B34" s="206"/>
      <c r="C34" s="206"/>
      <c r="D34" s="206"/>
      <c r="E34" s="206"/>
      <c r="F34" s="206"/>
    </row>
    <row r="35" spans="1:6">
      <c r="A35" s="206"/>
      <c r="B35" s="206"/>
      <c r="C35" s="206"/>
      <c r="D35" s="206"/>
    </row>
    <row r="36" spans="1:6">
      <c r="A36" s="206"/>
      <c r="B36" s="206"/>
      <c r="C36" s="206"/>
      <c r="D36" s="206"/>
    </row>
    <row r="37" spans="1:6">
      <c r="A37" s="206"/>
      <c r="B37" s="206"/>
      <c r="C37" s="206"/>
      <c r="D37" s="206"/>
    </row>
    <row r="38" spans="1:6">
      <c r="A38" s="206"/>
      <c r="B38" s="206"/>
      <c r="C38" s="206"/>
      <c r="D38" s="206"/>
    </row>
  </sheetData>
  <mergeCells count="43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B19:D19"/>
    <mergeCell ref="A20:A23"/>
    <mergeCell ref="B20:D20"/>
    <mergeCell ref="B21:D21"/>
    <mergeCell ref="B22:D22"/>
    <mergeCell ref="B23:D23"/>
    <mergeCell ref="A15:A19"/>
    <mergeCell ref="B15:D15"/>
    <mergeCell ref="B16:D16"/>
    <mergeCell ref="B17:D17"/>
    <mergeCell ref="B18:D18"/>
    <mergeCell ref="A34:F34"/>
    <mergeCell ref="A24:A28"/>
    <mergeCell ref="B24:D24"/>
    <mergeCell ref="B25:D25"/>
    <mergeCell ref="B26:D26"/>
    <mergeCell ref="B27:D27"/>
    <mergeCell ref="B28:D28"/>
    <mergeCell ref="A29:A32"/>
    <mergeCell ref="B29:D29"/>
    <mergeCell ref="B30:D30"/>
    <mergeCell ref="B31:D31"/>
    <mergeCell ref="B32:D32"/>
    <mergeCell ref="A35:A38"/>
    <mergeCell ref="B35:D35"/>
    <mergeCell ref="B36:D36"/>
    <mergeCell ref="B37:D37"/>
    <mergeCell ref="B38:D38"/>
  </mergeCells>
  <dataValidations count="1">
    <dataValidation type="custom" allowBlank="1" showInputMessage="1" showErrorMessage="1" errorTitle="Znaki po przecinku" error="Wpisana wartość może mieć wyłącznie 1 znak po przecinku." sqref="F20:F22 F24:F25 F27 F6:F13 F35:F37 F29:F31 F15:F18" xr:uid="{00000000-0002-0000-0100-000000000000}">
      <formula1>MOD(F6*10,1)=0</formula1>
    </dataValidation>
  </dataValidation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1"/>
  <sheetViews>
    <sheetView topLeftCell="A13" workbookViewId="0">
      <selection activeCell="K23" sqref="K23:L29"/>
    </sheetView>
  </sheetViews>
  <sheetFormatPr defaultRowHeight="15"/>
  <cols>
    <col min="2" max="2" width="11.28515625" customWidth="1" collapsed="1"/>
    <col min="3" max="3" width="26.140625" customWidth="1" collapsed="1"/>
    <col min="4" max="4" width="5.140625" customWidth="1" collapsed="1"/>
    <col min="5" max="10" width="17.28515625" customWidth="1" collapsed="1"/>
  </cols>
  <sheetData>
    <row r="1" spans="1:10">
      <c r="A1" s="28" t="str">
        <f>'Dział I'!A3:E3</f>
        <v>Akademia Sztuk Teatralnych im. Stanisława Wyspiańskiego w Krakowie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>
      <c r="A2" s="265" t="s">
        <v>105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6.5" thickBot="1">
      <c r="A3" s="29"/>
      <c r="B3" s="29"/>
      <c r="C3" s="30"/>
      <c r="D3" s="30"/>
      <c r="E3" s="30"/>
      <c r="F3" s="30"/>
      <c r="G3" s="30"/>
      <c r="H3" s="30"/>
      <c r="I3" s="30"/>
      <c r="J3" s="30"/>
    </row>
    <row r="4" spans="1:10" ht="16.5" customHeight="1" thickBot="1">
      <c r="A4" s="250" t="s">
        <v>87</v>
      </c>
      <c r="B4" s="251"/>
      <c r="C4" s="251"/>
      <c r="D4" s="252"/>
      <c r="E4" s="256" t="s">
        <v>106</v>
      </c>
      <c r="F4" s="258" t="s">
        <v>107</v>
      </c>
      <c r="G4" s="260" t="s">
        <v>43</v>
      </c>
      <c r="H4" s="260"/>
      <c r="I4" s="260"/>
      <c r="J4" s="261"/>
    </row>
    <row r="5" spans="1:10" ht="16.5" customHeight="1" thickBot="1">
      <c r="A5" s="253"/>
      <c r="B5" s="254"/>
      <c r="C5" s="254"/>
      <c r="D5" s="255"/>
      <c r="E5" s="257"/>
      <c r="F5" s="259"/>
      <c r="G5" s="262" t="s">
        <v>108</v>
      </c>
      <c r="H5" s="254" t="s">
        <v>59</v>
      </c>
      <c r="I5" s="255"/>
      <c r="J5" s="263" t="s">
        <v>109</v>
      </c>
    </row>
    <row r="6" spans="1:10" ht="31.5">
      <c r="A6" s="253"/>
      <c r="B6" s="254"/>
      <c r="C6" s="254"/>
      <c r="D6" s="255"/>
      <c r="E6" s="257"/>
      <c r="F6" s="259"/>
      <c r="G6" s="262"/>
      <c r="H6" s="124" t="s">
        <v>110</v>
      </c>
      <c r="I6" s="82" t="s">
        <v>111</v>
      </c>
      <c r="J6" s="264"/>
    </row>
    <row r="7" spans="1:10" ht="15.75">
      <c r="A7" s="247">
        <v>1</v>
      </c>
      <c r="B7" s="248"/>
      <c r="C7" s="248"/>
      <c r="D7" s="249"/>
      <c r="E7" s="32">
        <v>2</v>
      </c>
      <c r="F7" s="33">
        <v>3</v>
      </c>
      <c r="G7" s="34">
        <v>4</v>
      </c>
      <c r="H7" s="33">
        <v>5</v>
      </c>
      <c r="I7" s="33">
        <v>6</v>
      </c>
      <c r="J7" s="35">
        <v>7</v>
      </c>
    </row>
    <row r="8" spans="1:10" ht="18.75" customHeight="1">
      <c r="A8" s="236" t="s">
        <v>163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8">
      <c r="A9" s="239" t="s">
        <v>112</v>
      </c>
      <c r="B9" s="240"/>
      <c r="C9" s="240"/>
      <c r="D9" s="36" t="s">
        <v>4</v>
      </c>
      <c r="E9" s="37">
        <f>E10+E15</f>
        <v>258.8</v>
      </c>
      <c r="F9" s="37">
        <f t="shared" ref="F9:J9" si="0">F10+F15</f>
        <v>19307.5</v>
      </c>
      <c r="G9" s="37">
        <f t="shared" si="0"/>
        <v>17897.400000000001</v>
      </c>
      <c r="H9" s="37">
        <f t="shared" si="0"/>
        <v>1897.6999999999998</v>
      </c>
      <c r="I9" s="37">
        <f t="shared" si="0"/>
        <v>268.7</v>
      </c>
      <c r="J9" s="126">
        <f t="shared" si="0"/>
        <v>1410.1</v>
      </c>
    </row>
    <row r="10" spans="1:10" ht="18">
      <c r="A10" s="241" t="s">
        <v>43</v>
      </c>
      <c r="B10" s="240" t="s">
        <v>113</v>
      </c>
      <c r="C10" s="240"/>
      <c r="D10" s="36" t="s">
        <v>6</v>
      </c>
      <c r="E10" s="38">
        <f>SUM(E11:E14)</f>
        <v>149</v>
      </c>
      <c r="F10" s="38">
        <f t="shared" ref="F10:J10" si="1">SUM(F11:F14)</f>
        <v>11103</v>
      </c>
      <c r="G10" s="38">
        <f t="shared" si="1"/>
        <v>10283.9</v>
      </c>
      <c r="H10" s="38">
        <f t="shared" si="1"/>
        <v>991.99999999999989</v>
      </c>
      <c r="I10" s="38">
        <v>196.1</v>
      </c>
      <c r="J10" s="39">
        <f t="shared" si="1"/>
        <v>819.09999999999991</v>
      </c>
    </row>
    <row r="11" spans="1:10" ht="18">
      <c r="A11" s="242"/>
      <c r="B11" s="244" t="s">
        <v>114</v>
      </c>
      <c r="C11" s="40" t="s">
        <v>115</v>
      </c>
      <c r="D11" s="36" t="s">
        <v>8</v>
      </c>
      <c r="E11" s="41">
        <v>18.5</v>
      </c>
      <c r="F11" s="42">
        <f>G11+J11</f>
        <v>2285.9</v>
      </c>
      <c r="G11" s="41">
        <v>2122.4</v>
      </c>
      <c r="H11" s="41">
        <v>276.89999999999998</v>
      </c>
      <c r="I11" s="43"/>
      <c r="J11" s="44">
        <v>163.5</v>
      </c>
    </row>
    <row r="12" spans="1:10" ht="18">
      <c r="A12" s="242"/>
      <c r="B12" s="244"/>
      <c r="C12" s="40" t="s">
        <v>116</v>
      </c>
      <c r="D12" s="36" t="s">
        <v>10</v>
      </c>
      <c r="E12" s="41">
        <v>31.1</v>
      </c>
      <c r="F12" s="42">
        <f t="shared" ref="F12:F14" si="2">G12+J12</f>
        <v>3112.1</v>
      </c>
      <c r="G12" s="41">
        <v>2883.6</v>
      </c>
      <c r="H12" s="41">
        <v>352.2</v>
      </c>
      <c r="I12" s="43"/>
      <c r="J12" s="44">
        <v>228.5</v>
      </c>
    </row>
    <row r="13" spans="1:10" ht="18">
      <c r="A13" s="242"/>
      <c r="B13" s="244"/>
      <c r="C13" s="40" t="s">
        <v>117</v>
      </c>
      <c r="D13" s="36" t="s">
        <v>12</v>
      </c>
      <c r="E13" s="41">
        <v>51.3</v>
      </c>
      <c r="F13" s="42">
        <f t="shared" si="2"/>
        <v>3499.2000000000003</v>
      </c>
      <c r="G13" s="41">
        <v>3238.4</v>
      </c>
      <c r="H13" s="41">
        <v>288.10000000000002</v>
      </c>
      <c r="I13" s="43"/>
      <c r="J13" s="44">
        <v>260.8</v>
      </c>
    </row>
    <row r="14" spans="1:10" ht="18">
      <c r="A14" s="242"/>
      <c r="B14" s="244"/>
      <c r="C14" s="40" t="s">
        <v>118</v>
      </c>
      <c r="D14" s="36" t="s">
        <v>14</v>
      </c>
      <c r="E14" s="41">
        <v>48.1</v>
      </c>
      <c r="F14" s="42">
        <f t="shared" si="2"/>
        <v>2205.8000000000002</v>
      </c>
      <c r="G14" s="41">
        <v>2039.5</v>
      </c>
      <c r="H14" s="41">
        <v>74.8</v>
      </c>
      <c r="I14" s="43"/>
      <c r="J14" s="44">
        <v>166.3</v>
      </c>
    </row>
    <row r="15" spans="1:10" ht="30" customHeight="1" thickBot="1">
      <c r="A15" s="243"/>
      <c r="B15" s="245" t="s">
        <v>119</v>
      </c>
      <c r="C15" s="245"/>
      <c r="D15" s="45" t="s">
        <v>16</v>
      </c>
      <c r="E15" s="46">
        <v>109.8</v>
      </c>
      <c r="F15" s="47">
        <v>8204.5</v>
      </c>
      <c r="G15" s="48">
        <v>7613.5</v>
      </c>
      <c r="H15" s="48">
        <v>905.7</v>
      </c>
      <c r="I15" s="49">
        <v>72.599999999999994</v>
      </c>
      <c r="J15" s="50">
        <v>591</v>
      </c>
    </row>
    <row r="16" spans="1:10" ht="15.75">
      <c r="A16" s="29"/>
      <c r="B16" s="29"/>
      <c r="C16" s="30"/>
      <c r="D16" s="30"/>
      <c r="E16" s="30"/>
      <c r="F16" s="30"/>
      <c r="G16" s="30"/>
      <c r="H16" s="30"/>
      <c r="I16" s="30"/>
      <c r="J16" s="30"/>
    </row>
    <row r="17" spans="1:13" s="123" customFormat="1" ht="16.5" thickBot="1">
      <c r="A17" s="29"/>
      <c r="B17" s="29"/>
      <c r="C17" s="30"/>
      <c r="D17" s="30"/>
      <c r="E17" s="30"/>
      <c r="F17" s="30"/>
      <c r="G17" s="30"/>
      <c r="H17" s="30"/>
      <c r="I17" s="30"/>
      <c r="J17" s="30"/>
    </row>
    <row r="18" spans="1:13" s="123" customFormat="1" ht="16.5" thickBot="1">
      <c r="A18" s="250" t="s">
        <v>87</v>
      </c>
      <c r="B18" s="251"/>
      <c r="C18" s="251"/>
      <c r="D18" s="252"/>
      <c r="E18" s="256" t="s">
        <v>106</v>
      </c>
      <c r="F18" s="258" t="s">
        <v>107</v>
      </c>
      <c r="G18" s="260" t="s">
        <v>43</v>
      </c>
      <c r="H18" s="260"/>
      <c r="I18" s="260"/>
      <c r="J18" s="261"/>
    </row>
    <row r="19" spans="1:13" s="123" customFormat="1" ht="16.5" thickBot="1">
      <c r="A19" s="253"/>
      <c r="B19" s="254"/>
      <c r="C19" s="254"/>
      <c r="D19" s="255"/>
      <c r="E19" s="257"/>
      <c r="F19" s="259"/>
      <c r="G19" s="262" t="s">
        <v>108</v>
      </c>
      <c r="H19" s="254" t="s">
        <v>59</v>
      </c>
      <c r="I19" s="255"/>
      <c r="J19" s="263" t="s">
        <v>109</v>
      </c>
    </row>
    <row r="20" spans="1:13" s="123" customFormat="1" ht="31.5">
      <c r="A20" s="253"/>
      <c r="B20" s="254"/>
      <c r="C20" s="254"/>
      <c r="D20" s="255"/>
      <c r="E20" s="257"/>
      <c r="F20" s="259"/>
      <c r="G20" s="262"/>
      <c r="H20" s="124" t="s">
        <v>110</v>
      </c>
      <c r="I20" s="82" t="s">
        <v>111</v>
      </c>
      <c r="J20" s="264"/>
    </row>
    <row r="21" spans="1:13" s="123" customFormat="1" ht="15.75">
      <c r="A21" s="247">
        <v>1</v>
      </c>
      <c r="B21" s="248"/>
      <c r="C21" s="248"/>
      <c r="D21" s="249"/>
      <c r="E21" s="32">
        <v>2</v>
      </c>
      <c r="F21" s="33">
        <v>3</v>
      </c>
      <c r="G21" s="34">
        <v>4</v>
      </c>
      <c r="H21" s="33">
        <v>5</v>
      </c>
      <c r="I21" s="33">
        <v>6</v>
      </c>
      <c r="J21" s="35">
        <v>7</v>
      </c>
    </row>
    <row r="22" spans="1:13" s="123" customFormat="1" ht="18.75">
      <c r="A22" s="236" t="s">
        <v>173</v>
      </c>
      <c r="B22" s="237"/>
      <c r="C22" s="237"/>
      <c r="D22" s="237"/>
      <c r="E22" s="237"/>
      <c r="F22" s="237"/>
      <c r="G22" s="237"/>
      <c r="H22" s="237"/>
      <c r="I22" s="237"/>
      <c r="J22" s="238"/>
    </row>
    <row r="23" spans="1:13" s="123" customFormat="1" ht="18">
      <c r="A23" s="239" t="s">
        <v>112</v>
      </c>
      <c r="B23" s="240"/>
      <c r="C23" s="240"/>
      <c r="D23" s="36" t="s">
        <v>4</v>
      </c>
      <c r="E23" s="37">
        <f>E24+E29</f>
        <v>258.8</v>
      </c>
      <c r="F23" s="37">
        <f>F24+F29</f>
        <v>19357.5</v>
      </c>
      <c r="G23" s="37">
        <f t="shared" ref="G23" si="3">G24+G29</f>
        <v>17947.400000000001</v>
      </c>
      <c r="H23" s="37">
        <f t="shared" ref="H23" si="4">H24+H29</f>
        <v>1897.9</v>
      </c>
      <c r="I23" s="37">
        <f t="shared" ref="I23" si="5">I24+I29</f>
        <v>264.89999999999998</v>
      </c>
      <c r="J23" s="126">
        <f t="shared" ref="J23" si="6">J24+J29</f>
        <v>1410.1</v>
      </c>
      <c r="K23" s="87"/>
      <c r="L23" s="87"/>
      <c r="M23" s="87"/>
    </row>
    <row r="24" spans="1:13" s="123" customFormat="1" ht="18">
      <c r="A24" s="241" t="s">
        <v>43</v>
      </c>
      <c r="B24" s="240" t="s">
        <v>113</v>
      </c>
      <c r="C24" s="240"/>
      <c r="D24" s="36" t="s">
        <v>6</v>
      </c>
      <c r="E24" s="38">
        <f>SUM(E25:E28)</f>
        <v>149</v>
      </c>
      <c r="F24" s="38">
        <f t="shared" ref="F24" si="7">SUM(F25:F28)</f>
        <v>11216.8</v>
      </c>
      <c r="G24" s="38">
        <f t="shared" ref="G24" si="8">SUM(G25:G28)</f>
        <v>10380.9</v>
      </c>
      <c r="H24" s="38">
        <f t="shared" ref="H24" si="9">SUM(H25:H28)</f>
        <v>990.9</v>
      </c>
      <c r="I24" s="38">
        <v>192.3</v>
      </c>
      <c r="J24" s="39">
        <f t="shared" ref="J24" si="10">SUM(J25:J28)</f>
        <v>835.9</v>
      </c>
      <c r="K24" s="87"/>
      <c r="L24" s="87"/>
    </row>
    <row r="25" spans="1:13" s="123" customFormat="1" ht="18">
      <c r="A25" s="242"/>
      <c r="B25" s="244" t="s">
        <v>114</v>
      </c>
      <c r="C25" s="40" t="s">
        <v>115</v>
      </c>
      <c r="D25" s="36" t="s">
        <v>8</v>
      </c>
      <c r="E25" s="41">
        <v>18.5</v>
      </c>
      <c r="F25" s="42">
        <f>G25+J25</f>
        <v>2260.4</v>
      </c>
      <c r="G25" s="41">
        <v>2094</v>
      </c>
      <c r="H25" s="41">
        <v>280.60000000000002</v>
      </c>
      <c r="I25" s="43"/>
      <c r="J25" s="44">
        <v>166.4</v>
      </c>
      <c r="K25" s="87"/>
      <c r="L25" s="87"/>
    </row>
    <row r="26" spans="1:13" s="123" customFormat="1" ht="18">
      <c r="A26" s="242"/>
      <c r="B26" s="244"/>
      <c r="C26" s="40" t="s">
        <v>116</v>
      </c>
      <c r="D26" s="36" t="s">
        <v>10</v>
      </c>
      <c r="E26" s="41">
        <v>31.1</v>
      </c>
      <c r="F26" s="42">
        <f t="shared" ref="F26:F28" si="11">G26+J26</f>
        <v>3339.5</v>
      </c>
      <c r="G26" s="41">
        <v>3093.8</v>
      </c>
      <c r="H26" s="41">
        <v>366.9</v>
      </c>
      <c r="I26" s="43"/>
      <c r="J26" s="44">
        <v>245.7</v>
      </c>
      <c r="K26" s="87"/>
      <c r="L26" s="87"/>
    </row>
    <row r="27" spans="1:13" s="123" customFormat="1" ht="18">
      <c r="A27" s="242"/>
      <c r="B27" s="244"/>
      <c r="C27" s="40" t="s">
        <v>117</v>
      </c>
      <c r="D27" s="36" t="s">
        <v>12</v>
      </c>
      <c r="E27" s="41">
        <v>51.3</v>
      </c>
      <c r="F27" s="42">
        <f t="shared" si="11"/>
        <v>3362.2</v>
      </c>
      <c r="G27" s="41">
        <v>3111.5</v>
      </c>
      <c r="H27" s="41">
        <v>271.60000000000002</v>
      </c>
      <c r="I27" s="43"/>
      <c r="J27" s="44">
        <v>250.7</v>
      </c>
      <c r="K27" s="87"/>
      <c r="L27" s="87"/>
    </row>
    <row r="28" spans="1:13" s="123" customFormat="1" ht="18">
      <c r="A28" s="242"/>
      <c r="B28" s="244"/>
      <c r="C28" s="40" t="s">
        <v>118</v>
      </c>
      <c r="D28" s="36" t="s">
        <v>14</v>
      </c>
      <c r="E28" s="41">
        <v>48.1</v>
      </c>
      <c r="F28" s="42">
        <f t="shared" si="11"/>
        <v>2254.6999999999998</v>
      </c>
      <c r="G28" s="41">
        <v>2081.6</v>
      </c>
      <c r="H28" s="41">
        <v>71.8</v>
      </c>
      <c r="I28" s="43"/>
      <c r="J28" s="44">
        <v>173.1</v>
      </c>
      <c r="K28" s="87"/>
      <c r="L28" s="87"/>
    </row>
    <row r="29" spans="1:13" s="123" customFormat="1" ht="34.5" customHeight="1" thickBot="1">
      <c r="A29" s="243"/>
      <c r="B29" s="245" t="s">
        <v>119</v>
      </c>
      <c r="C29" s="245"/>
      <c r="D29" s="45" t="s">
        <v>16</v>
      </c>
      <c r="E29" s="46">
        <v>109.8</v>
      </c>
      <c r="F29" s="47">
        <f>J29+G29</f>
        <v>8140.7</v>
      </c>
      <c r="G29" s="48">
        <v>7566.5</v>
      </c>
      <c r="H29" s="48">
        <v>907</v>
      </c>
      <c r="I29" s="49">
        <v>72.599999999999994</v>
      </c>
      <c r="J29" s="50">
        <v>574.20000000000005</v>
      </c>
      <c r="K29" s="87"/>
      <c r="L29" s="87"/>
    </row>
    <row r="30" spans="1:13" s="123" customFormat="1" ht="15.75">
      <c r="A30" s="29"/>
      <c r="B30" s="29"/>
      <c r="C30" s="30"/>
      <c r="D30" s="30"/>
      <c r="E30" s="30"/>
      <c r="F30" s="30"/>
      <c r="G30" s="30"/>
      <c r="H30" s="30"/>
      <c r="I30" s="30"/>
      <c r="J30" s="30"/>
    </row>
    <row r="31" spans="1:13" s="123" customFormat="1" ht="15.75">
      <c r="A31" s="29"/>
      <c r="B31" s="29"/>
      <c r="C31" s="30"/>
      <c r="D31" s="30"/>
      <c r="E31" s="30"/>
      <c r="F31" s="30"/>
      <c r="G31" s="30"/>
      <c r="H31" s="30"/>
      <c r="I31" s="30"/>
      <c r="J31" s="30"/>
    </row>
    <row r="32" spans="1:13" s="123" customFormat="1" ht="15.75">
      <c r="A32" s="29"/>
      <c r="B32" s="29"/>
      <c r="C32" s="30"/>
      <c r="D32" s="30"/>
      <c r="E32" s="30"/>
      <c r="F32" s="127"/>
      <c r="G32" s="127"/>
      <c r="H32" s="30"/>
      <c r="I32" s="30"/>
      <c r="J32" s="30"/>
    </row>
    <row r="33" spans="1:10" s="123" customFormat="1" ht="15.75">
      <c r="A33" s="29"/>
      <c r="B33" s="29"/>
      <c r="C33" s="30"/>
      <c r="D33" s="30"/>
      <c r="E33" s="30"/>
      <c r="F33" s="30"/>
      <c r="G33" s="30"/>
      <c r="H33" s="30"/>
      <c r="I33" s="30"/>
      <c r="J33" s="30"/>
    </row>
    <row r="34" spans="1:10" ht="15.75">
      <c r="A34" s="51" t="s">
        <v>120</v>
      </c>
      <c r="B34" s="29"/>
      <c r="C34" s="30"/>
      <c r="D34" s="30"/>
      <c r="E34" s="30"/>
      <c r="F34" s="30"/>
      <c r="G34" s="30"/>
      <c r="H34" s="30"/>
      <c r="I34" s="30"/>
      <c r="J34" s="30"/>
    </row>
    <row r="35" spans="1:10" ht="15.75">
      <c r="A35" s="52" t="s">
        <v>121</v>
      </c>
      <c r="B35" s="29"/>
      <c r="C35" s="30"/>
      <c r="D35" s="30"/>
      <c r="E35" s="30"/>
      <c r="F35" s="30"/>
      <c r="G35" s="30"/>
      <c r="H35" s="30"/>
      <c r="I35" s="30"/>
      <c r="J35" s="30"/>
    </row>
    <row r="36" spans="1:10">
      <c r="A36" s="246" t="s">
        <v>122</v>
      </c>
      <c r="B36" s="246"/>
      <c r="C36" s="246"/>
      <c r="D36" s="246"/>
      <c r="E36" s="246"/>
      <c r="F36" s="246"/>
      <c r="G36" s="246"/>
      <c r="H36" s="246"/>
      <c r="I36" s="246"/>
      <c r="J36" s="246"/>
    </row>
    <row r="37" spans="1:10" ht="15.75">
      <c r="A37" s="52" t="s">
        <v>123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5.75">
      <c r="A38" s="53"/>
      <c r="B38" s="54"/>
      <c r="C38" s="55"/>
      <c r="D38" s="55"/>
      <c r="E38" s="55"/>
      <c r="F38" s="55"/>
      <c r="G38" s="55"/>
      <c r="H38" s="55"/>
      <c r="I38" s="55"/>
      <c r="J38" s="55"/>
    </row>
    <row r="39" spans="1:10">
      <c r="A39" s="53"/>
      <c r="B39" s="55"/>
      <c r="C39" s="55"/>
      <c r="D39" s="55"/>
      <c r="E39" s="55"/>
      <c r="F39" s="55"/>
      <c r="G39" s="55"/>
      <c r="H39" s="55"/>
      <c r="I39" s="55"/>
      <c r="J39" s="55"/>
    </row>
    <row r="40" spans="1:10">
      <c r="A40" s="53"/>
      <c r="B40" s="55"/>
      <c r="C40" s="55"/>
      <c r="D40" s="55"/>
      <c r="E40" s="55"/>
      <c r="F40" s="55"/>
      <c r="G40" s="55"/>
      <c r="H40" s="55"/>
      <c r="I40" s="55"/>
      <c r="J40" s="55"/>
    </row>
    <row r="41" spans="1:10">
      <c r="A41" s="53"/>
      <c r="B41" s="55"/>
      <c r="C41" s="55"/>
      <c r="D41" s="55"/>
      <c r="E41" s="55"/>
      <c r="F41" s="55"/>
      <c r="G41" s="55"/>
      <c r="H41" s="55"/>
      <c r="I41" s="55"/>
      <c r="J41" s="55"/>
    </row>
  </sheetData>
  <mergeCells count="30">
    <mergeCell ref="A2:J2"/>
    <mergeCell ref="A4:D6"/>
    <mergeCell ref="E4:E6"/>
    <mergeCell ref="F4:F6"/>
    <mergeCell ref="G4:J4"/>
    <mergeCell ref="G5:G6"/>
    <mergeCell ref="H5:I5"/>
    <mergeCell ref="J5:J6"/>
    <mergeCell ref="A36:J36"/>
    <mergeCell ref="A7:D7"/>
    <mergeCell ref="A8:J8"/>
    <mergeCell ref="A9:C9"/>
    <mergeCell ref="A10:A15"/>
    <mergeCell ref="B10:C10"/>
    <mergeCell ref="B11:B14"/>
    <mergeCell ref="B15:C15"/>
    <mergeCell ref="A18:D20"/>
    <mergeCell ref="E18:E20"/>
    <mergeCell ref="F18:F20"/>
    <mergeCell ref="G18:J18"/>
    <mergeCell ref="G19:G20"/>
    <mergeCell ref="H19:I19"/>
    <mergeCell ref="J19:J20"/>
    <mergeCell ref="A21:D21"/>
    <mergeCell ref="A22:J22"/>
    <mergeCell ref="A23:C23"/>
    <mergeCell ref="A24:A29"/>
    <mergeCell ref="B24:C24"/>
    <mergeCell ref="B25:B28"/>
    <mergeCell ref="B29:C29"/>
  </mergeCells>
  <dataValidations count="3">
    <dataValidation type="custom" allowBlank="1" showInputMessage="1" showErrorMessage="1" sqref="F11:F15 F25:F29" xr:uid="{00000000-0002-0000-0200-000000000000}">
      <formula1>MOD(F11*10,1)=0</formula1>
    </dataValidation>
    <dataValidation type="custom" allowBlank="1" showInputMessage="1" showErrorMessage="1" errorTitle="Znaki po przecinku" error="Wpisujemy zatrudnienie w pełnych etatach bez miejsc po przecinku." sqref="E11:E15 E25:E29" xr:uid="{00000000-0002-0000-0200-000001000000}">
      <formula1>MOD(E11*10,1)=0</formula1>
    </dataValidation>
    <dataValidation type="custom" allowBlank="1" showInputMessage="1" showErrorMessage="1" errorTitle="Znaki po przecinku" error="Wpisana wartość może mieć wyłącznie 1 znak po przecinku." sqref="G11:H15 J11:J14 I15:J15 G25:H29 J25:J28 I29:J29" xr:uid="{00000000-0002-0000-0200-000002000000}">
      <formula1>MOD(G11*10,1)=0</formula1>
    </dataValidation>
  </dataValidation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8"/>
  <sheetViews>
    <sheetView tabSelected="1" topLeftCell="A22" workbookViewId="0">
      <selection activeCell="D38" sqref="D38"/>
    </sheetView>
  </sheetViews>
  <sheetFormatPr defaultRowHeight="15"/>
  <cols>
    <col min="2" max="2" width="10.7109375" customWidth="1" collapsed="1"/>
    <col min="4" max="4" width="44.5703125" customWidth="1" collapsed="1"/>
    <col min="5" max="5" width="4.7109375" customWidth="1" collapsed="1"/>
    <col min="6" max="6" width="11.5703125" customWidth="1"/>
    <col min="7" max="7" width="17.85546875" customWidth="1" collapsed="1"/>
  </cols>
  <sheetData>
    <row r="1" spans="1:7">
      <c r="A1" s="28" t="str">
        <f>'Dział I'!A3:E3</f>
        <v>Akademia Sztuk Teatralnych im. Stanisława Wyspiańskiego w Krakowie</v>
      </c>
      <c r="B1" s="56"/>
      <c r="C1" s="56"/>
      <c r="D1" s="57"/>
      <c r="E1" s="57"/>
      <c r="F1" s="58"/>
      <c r="G1" s="29"/>
    </row>
    <row r="2" spans="1:7" ht="15.75">
      <c r="A2" s="284" t="s">
        <v>124</v>
      </c>
      <c r="B2" s="284"/>
      <c r="C2" s="284"/>
      <c r="D2" s="284"/>
      <c r="E2" s="284"/>
      <c r="F2" s="284"/>
      <c r="G2" s="59"/>
    </row>
    <row r="3" spans="1:7" ht="16.5" thickBot="1">
      <c r="A3" s="60"/>
      <c r="B3" s="60"/>
      <c r="C3" s="60"/>
      <c r="D3" s="60"/>
      <c r="E3" s="60"/>
      <c r="F3" s="60"/>
      <c r="G3" s="29"/>
    </row>
    <row r="4" spans="1:7" ht="31.5">
      <c r="A4" s="285" t="s">
        <v>87</v>
      </c>
      <c r="B4" s="286"/>
      <c r="C4" s="286"/>
      <c r="D4" s="286"/>
      <c r="E4" s="286"/>
      <c r="F4" s="83" t="s">
        <v>125</v>
      </c>
      <c r="G4" s="84" t="s">
        <v>172</v>
      </c>
    </row>
    <row r="5" spans="1:7">
      <c r="A5" s="287">
        <v>1</v>
      </c>
      <c r="B5" s="288"/>
      <c r="C5" s="288"/>
      <c r="D5" s="288"/>
      <c r="E5" s="288"/>
      <c r="F5" s="61">
        <v>2</v>
      </c>
      <c r="G5" s="62">
        <v>3</v>
      </c>
    </row>
    <row r="6" spans="1:7" ht="18">
      <c r="A6" s="289" t="s">
        <v>126</v>
      </c>
      <c r="B6" s="290"/>
      <c r="C6" s="290"/>
      <c r="D6" s="290"/>
      <c r="E6" s="31" t="s">
        <v>4</v>
      </c>
      <c r="F6" s="31" t="s">
        <v>127</v>
      </c>
      <c r="G6" s="63">
        <v>500</v>
      </c>
    </row>
    <row r="7" spans="1:7" ht="15.75">
      <c r="A7" s="291" t="s">
        <v>43</v>
      </c>
      <c r="B7" s="294" t="s">
        <v>128</v>
      </c>
      <c r="C7" s="295"/>
      <c r="D7" s="296"/>
      <c r="E7" s="31" t="s">
        <v>6</v>
      </c>
      <c r="F7" s="31" t="s">
        <v>127</v>
      </c>
      <c r="G7" s="64">
        <v>500</v>
      </c>
    </row>
    <row r="8" spans="1:7" ht="15.75">
      <c r="A8" s="292"/>
      <c r="B8" s="294" t="s">
        <v>129</v>
      </c>
      <c r="C8" s="295"/>
      <c r="D8" s="296"/>
      <c r="E8" s="31" t="s">
        <v>8</v>
      </c>
      <c r="F8" s="31" t="s">
        <v>127</v>
      </c>
      <c r="G8" s="64">
        <v>0</v>
      </c>
    </row>
    <row r="9" spans="1:7" ht="28.15" customHeight="1">
      <c r="A9" s="293"/>
      <c r="B9" s="65" t="s">
        <v>59</v>
      </c>
      <c r="C9" s="295" t="s">
        <v>130</v>
      </c>
      <c r="D9" s="296"/>
      <c r="E9" s="31" t="s">
        <v>10</v>
      </c>
      <c r="F9" s="31" t="s">
        <v>127</v>
      </c>
      <c r="G9" s="64">
        <v>0</v>
      </c>
    </row>
    <row r="10" spans="1:7" ht="15.75">
      <c r="A10" s="297" t="s">
        <v>131</v>
      </c>
      <c r="B10" s="290"/>
      <c r="C10" s="290"/>
      <c r="D10" s="290"/>
      <c r="E10" s="31" t="s">
        <v>12</v>
      </c>
      <c r="F10" s="31" t="s">
        <v>127</v>
      </c>
      <c r="G10" s="64">
        <v>0</v>
      </c>
    </row>
    <row r="11" spans="1:7" ht="15.75">
      <c r="A11" s="279" t="s">
        <v>59</v>
      </c>
      <c r="B11" s="300" t="s">
        <v>132</v>
      </c>
      <c r="C11" s="300"/>
      <c r="D11" s="301"/>
      <c r="E11" s="31" t="s">
        <v>14</v>
      </c>
      <c r="F11" s="31" t="s">
        <v>127</v>
      </c>
      <c r="G11" s="64">
        <v>0</v>
      </c>
    </row>
    <row r="12" spans="1:7" ht="45.6" customHeight="1">
      <c r="A12" s="298"/>
      <c r="B12" s="74" t="s">
        <v>59</v>
      </c>
      <c r="C12" s="302" t="s">
        <v>133</v>
      </c>
      <c r="D12" s="303"/>
      <c r="E12" s="31" t="s">
        <v>16</v>
      </c>
      <c r="F12" s="31" t="s">
        <v>127</v>
      </c>
      <c r="G12" s="64">
        <v>0</v>
      </c>
    </row>
    <row r="13" spans="1:7" ht="15.75">
      <c r="A13" s="298"/>
      <c r="B13" s="304" t="s">
        <v>134</v>
      </c>
      <c r="C13" s="304"/>
      <c r="D13" s="305"/>
      <c r="E13" s="31" t="s">
        <v>18</v>
      </c>
      <c r="F13" s="31" t="s">
        <v>127</v>
      </c>
      <c r="G13" s="64">
        <v>0</v>
      </c>
    </row>
    <row r="14" spans="1:7" ht="45.6" customHeight="1">
      <c r="A14" s="298"/>
      <c r="B14" s="74" t="s">
        <v>59</v>
      </c>
      <c r="C14" s="302" t="s">
        <v>135</v>
      </c>
      <c r="D14" s="303"/>
      <c r="E14" s="31" t="s">
        <v>20</v>
      </c>
      <c r="F14" s="31" t="s">
        <v>127</v>
      </c>
      <c r="G14" s="64">
        <v>0</v>
      </c>
    </row>
    <row r="15" spans="1:7" ht="63.6" customHeight="1">
      <c r="A15" s="299"/>
      <c r="B15" s="306" t="s">
        <v>59</v>
      </c>
      <c r="C15" s="307"/>
      <c r="D15" s="66" t="s">
        <v>136</v>
      </c>
      <c r="E15" s="31" t="s">
        <v>22</v>
      </c>
      <c r="F15" s="31" t="s">
        <v>127</v>
      </c>
      <c r="G15" s="64">
        <v>0</v>
      </c>
    </row>
    <row r="16" spans="1:7" ht="15.75">
      <c r="A16" s="271" t="s">
        <v>137</v>
      </c>
      <c r="B16" s="272"/>
      <c r="C16" s="272"/>
      <c r="D16" s="273"/>
      <c r="E16" s="31" t="s">
        <v>24</v>
      </c>
      <c r="F16" s="67" t="s">
        <v>138</v>
      </c>
      <c r="G16" s="68">
        <v>855.7</v>
      </c>
    </row>
    <row r="17" spans="1:10" ht="15.75">
      <c r="A17" s="271" t="s">
        <v>139</v>
      </c>
      <c r="B17" s="272"/>
      <c r="C17" s="272"/>
      <c r="D17" s="273"/>
      <c r="E17" s="31" t="s">
        <v>26</v>
      </c>
      <c r="F17" s="67" t="s">
        <v>138</v>
      </c>
      <c r="G17" s="68">
        <v>0</v>
      </c>
    </row>
    <row r="18" spans="1:10" ht="16.899999999999999" customHeight="1">
      <c r="A18" s="274" t="s">
        <v>140</v>
      </c>
      <c r="B18" s="273"/>
      <c r="C18" s="273"/>
      <c r="D18" s="273"/>
      <c r="E18" s="31" t="s">
        <v>28</v>
      </c>
      <c r="F18" s="67" t="s">
        <v>138</v>
      </c>
      <c r="G18" s="68">
        <v>141.4</v>
      </c>
    </row>
    <row r="19" spans="1:10" ht="15.75">
      <c r="A19" s="274" t="s">
        <v>141</v>
      </c>
      <c r="B19" s="273"/>
      <c r="C19" s="273"/>
      <c r="D19" s="273"/>
      <c r="E19" s="31" t="s">
        <v>30</v>
      </c>
      <c r="F19" s="67" t="s">
        <v>138</v>
      </c>
      <c r="G19" s="68">
        <f>G21+G22+G23+G24+G25+G27+G28</f>
        <v>2476.6</v>
      </c>
    </row>
    <row r="20" spans="1:10" ht="29.45" customHeight="1">
      <c r="A20" s="275" t="s">
        <v>142</v>
      </c>
      <c r="B20" s="276"/>
      <c r="C20" s="276"/>
      <c r="D20" s="277"/>
      <c r="E20" s="31" t="s">
        <v>32</v>
      </c>
      <c r="F20" s="69" t="s">
        <v>138</v>
      </c>
      <c r="G20" s="70">
        <v>2357</v>
      </c>
      <c r="I20" s="87"/>
      <c r="J20" s="87"/>
    </row>
    <row r="21" spans="1:10" ht="47.45" customHeight="1">
      <c r="A21" s="278" t="s">
        <v>158</v>
      </c>
      <c r="B21" s="266" t="s">
        <v>143</v>
      </c>
      <c r="C21" s="266"/>
      <c r="D21" s="267"/>
      <c r="E21" s="31" t="s">
        <v>34</v>
      </c>
      <c r="F21" s="71" t="s">
        <v>138</v>
      </c>
      <c r="G21" s="70">
        <v>0</v>
      </c>
    </row>
    <row r="22" spans="1:10" ht="33" customHeight="1">
      <c r="A22" s="278"/>
      <c r="B22" s="266" t="s">
        <v>144</v>
      </c>
      <c r="C22" s="266"/>
      <c r="D22" s="267"/>
      <c r="E22" s="31" t="s">
        <v>36</v>
      </c>
      <c r="F22" s="72" t="s">
        <v>138</v>
      </c>
      <c r="G22" s="70">
        <v>0</v>
      </c>
    </row>
    <row r="23" spans="1:10" ht="47.45" customHeight="1">
      <c r="A23" s="278"/>
      <c r="B23" s="266" t="s">
        <v>145</v>
      </c>
      <c r="C23" s="266"/>
      <c r="D23" s="267"/>
      <c r="E23" s="31" t="s">
        <v>38</v>
      </c>
      <c r="F23" s="69" t="s">
        <v>138</v>
      </c>
      <c r="G23" s="70">
        <v>27.7</v>
      </c>
    </row>
    <row r="24" spans="1:10" ht="48" customHeight="1">
      <c r="A24" s="278"/>
      <c r="B24" s="266" t="s">
        <v>146</v>
      </c>
      <c r="C24" s="266"/>
      <c r="D24" s="267"/>
      <c r="E24" s="31" t="s">
        <v>40</v>
      </c>
      <c r="F24" s="72" t="s">
        <v>138</v>
      </c>
      <c r="G24" s="70">
        <v>0</v>
      </c>
    </row>
    <row r="25" spans="1:10" ht="46.9" customHeight="1">
      <c r="A25" s="278"/>
      <c r="B25" s="266" t="s">
        <v>147</v>
      </c>
      <c r="C25" s="266"/>
      <c r="D25" s="267"/>
      <c r="E25" s="31" t="s">
        <v>42</v>
      </c>
      <c r="F25" s="69" t="s">
        <v>138</v>
      </c>
      <c r="G25" s="68">
        <v>184.2</v>
      </c>
    </row>
    <row r="26" spans="1:10" ht="15.75">
      <c r="A26" s="278"/>
      <c r="B26" s="268" t="s">
        <v>148</v>
      </c>
      <c r="C26" s="268"/>
      <c r="D26" s="269"/>
      <c r="E26" s="31" t="s">
        <v>45</v>
      </c>
      <c r="F26" s="69" t="s">
        <v>138</v>
      </c>
      <c r="G26" s="70">
        <v>184.2</v>
      </c>
    </row>
    <row r="27" spans="1:10" ht="56.45" customHeight="1">
      <c r="A27" s="279"/>
      <c r="B27" s="280" t="s">
        <v>149</v>
      </c>
      <c r="C27" s="280"/>
      <c r="D27" s="281"/>
      <c r="E27" s="34" t="s">
        <v>47</v>
      </c>
      <c r="F27" s="69" t="s">
        <v>138</v>
      </c>
      <c r="G27" s="70">
        <v>2264.6999999999998</v>
      </c>
    </row>
    <row r="28" spans="1:10" ht="49.15" customHeight="1">
      <c r="A28" s="279"/>
      <c r="B28" s="270" t="s">
        <v>159</v>
      </c>
      <c r="C28" s="270"/>
      <c r="D28" s="270"/>
      <c r="E28" s="77" t="s">
        <v>156</v>
      </c>
      <c r="F28" s="80" t="s">
        <v>138</v>
      </c>
      <c r="G28" s="68">
        <v>0</v>
      </c>
    </row>
    <row r="29" spans="1:10" ht="36" customHeight="1" thickBot="1">
      <c r="A29" s="282" t="s">
        <v>155</v>
      </c>
      <c r="B29" s="283"/>
      <c r="C29" s="283"/>
      <c r="D29" s="283"/>
      <c r="E29" s="78" t="s">
        <v>157</v>
      </c>
      <c r="F29" s="79" t="s">
        <v>138</v>
      </c>
      <c r="G29" s="73">
        <v>441.9</v>
      </c>
    </row>
    <row r="33" spans="1:7">
      <c r="A33" s="86" t="s">
        <v>165</v>
      </c>
      <c r="D33" s="121" t="s">
        <v>168</v>
      </c>
    </row>
    <row r="34" spans="1:7">
      <c r="A34" s="86" t="s">
        <v>164</v>
      </c>
      <c r="D34" s="121"/>
    </row>
    <row r="35" spans="1:7">
      <c r="A35" s="86" t="s">
        <v>176</v>
      </c>
      <c r="B35" s="85"/>
    </row>
    <row r="36" spans="1:7">
      <c r="D36" s="121" t="s">
        <v>167</v>
      </c>
      <c r="F36" s="122" t="s">
        <v>166</v>
      </c>
      <c r="G36" s="121"/>
    </row>
    <row r="38" spans="1:7">
      <c r="D38" s="121"/>
    </row>
  </sheetData>
  <mergeCells count="30">
    <mergeCell ref="A29:D29"/>
    <mergeCell ref="A2:F2"/>
    <mergeCell ref="A4:E4"/>
    <mergeCell ref="A5:E5"/>
    <mergeCell ref="A6:D6"/>
    <mergeCell ref="A7:A9"/>
    <mergeCell ref="B7:D7"/>
    <mergeCell ref="B8:D8"/>
    <mergeCell ref="C9:D9"/>
    <mergeCell ref="A10:D10"/>
    <mergeCell ref="A11:A15"/>
    <mergeCell ref="B11:D11"/>
    <mergeCell ref="C12:D12"/>
    <mergeCell ref="B13:D13"/>
    <mergeCell ref="C14:D14"/>
    <mergeCell ref="B15:C15"/>
    <mergeCell ref="B25:D25"/>
    <mergeCell ref="B26:D26"/>
    <mergeCell ref="B28:D28"/>
    <mergeCell ref="A16:D16"/>
    <mergeCell ref="A17:D17"/>
    <mergeCell ref="A18:D18"/>
    <mergeCell ref="A19:D19"/>
    <mergeCell ref="A20:D20"/>
    <mergeCell ref="A21:A28"/>
    <mergeCell ref="B21:D21"/>
    <mergeCell ref="B22:D22"/>
    <mergeCell ref="B23:D23"/>
    <mergeCell ref="B24:D24"/>
    <mergeCell ref="B27:D27"/>
  </mergeCells>
  <dataValidations count="2">
    <dataValidation type="custom" allowBlank="1" showInputMessage="1" showErrorMessage="1" errorTitle="Znaki po przecinku" error="Wpisujemy bez miejsc po przecinku." sqref="G7:G15" xr:uid="{00000000-0002-0000-0300-000000000000}">
      <formula1>MOD(G7,1)=0</formula1>
    </dataValidation>
    <dataValidation type="custom" allowBlank="1" showInputMessage="1" showErrorMessage="1" errorTitle="Znaki po przecinku" error="Wpisana wartość może mieć wyłącznie 1 znak po przecinku." sqref="G16:G29" xr:uid="{00000000-0002-0000-0300-000001000000}">
      <formula1>MOD(G16*10,1)=0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Dział I</vt:lpstr>
      <vt:lpstr>Dział II</vt:lpstr>
      <vt:lpstr>Dział III A</vt:lpstr>
      <vt:lpstr>Dział IV</vt:lpstr>
    </vt:vector>
  </TitlesOfParts>
  <Company>OPI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Kucharska</dc:creator>
  <cp:lastModifiedBy>Bożena Bysiek</cp:lastModifiedBy>
  <cp:lastPrinted>2023-01-13T11:00:51Z</cp:lastPrinted>
  <dcterms:created xsi:type="dcterms:W3CDTF">2021-04-26T14:32:02Z</dcterms:created>
  <dcterms:modified xsi:type="dcterms:W3CDTF">2023-01-13T11:17:25Z</dcterms:modified>
</cp:coreProperties>
</file>